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drawings/drawing4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04297350a2c8f49/Desktop/Financial Reports/Financial Reports 2022/"/>
    </mc:Choice>
  </mc:AlternateContent>
  <xr:revisionPtr revIDLastSave="210" documentId="8_{E9D67812-2C8E-4761-ABCC-B8634DA1BA43}" xr6:coauthVersionLast="47" xr6:coauthVersionMax="47" xr10:uidLastSave="{DD5637DD-C237-45F3-8CE1-25DCAE5135E6}"/>
  <bookViews>
    <workbookView xWindow="-120" yWindow="-120" windowWidth="20730" windowHeight="11040" xr2:uid="{4FB22BBD-849F-4104-BE01-94B5C1B33C23}"/>
  </bookViews>
  <sheets>
    <sheet name="Month" sheetId="1" r:id="rId1"/>
    <sheet name="Year to Date" sheetId="3" r:id="rId2"/>
    <sheet name="Alert" sheetId="6" state="hidden" r:id="rId3"/>
    <sheet name="Balance Sheet" sheetId="4" r:id="rId4"/>
  </sheets>
  <definedNames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3">'Balance Sheet'!$A:$G,'Balance Sheet'!$1:$1</definedName>
    <definedName name="_xlnm.Print_Titles" localSheetId="0">Month!$A:$G,Month!$2:$2</definedName>
    <definedName name="_xlnm.Print_Titles" localSheetId="1">'Year to Date'!$A:$G,'Year to Date'!$1:$2</definedName>
    <definedName name="QB_COLUMN_29" localSheetId="3" hidden="1">'Balance Sheet'!$H$1</definedName>
    <definedName name="QB_COLUMN_29" localSheetId="0" hidden="1">Month!$H$2</definedName>
    <definedName name="QB_COLUMN_59200" localSheetId="1" hidden="1">'Year to Date'!$H$2</definedName>
    <definedName name="QB_COLUMN_63620" localSheetId="1" hidden="1">'Year to Date'!$J$2</definedName>
    <definedName name="QB_COLUMN_64430" localSheetId="1" hidden="1">'Year to Date'!$K$2</definedName>
    <definedName name="QB_COLUMN_76210" localSheetId="1" hidden="1">'Year to Date'!$I$2</definedName>
    <definedName name="QB_DATA_0" localSheetId="3" hidden="1">'Balance Sheet'!$5:$5,'Balance Sheet'!$6:$6,'Balance Sheet'!$8:$8,'Balance Sheet'!$9:$9,'Balance Sheet'!$11:$11,'Balance Sheet'!$12:$12,'Balance Sheet'!$19:$19,'Balance Sheet'!$20:$20,'Balance Sheet'!$21:$21,'Balance Sheet'!$31:$31,'Balance Sheet'!$32:$32,'Balance Sheet'!$33:$33,'Balance Sheet'!$36:$36,'Balance Sheet'!$39:$39,'Balance Sheet'!$40:$40,'Balance Sheet'!$41:$41</definedName>
    <definedName name="QB_DATA_0" localSheetId="0" hidden="1">Month!$6:$6,Month!$12:$12,Month!$13:$13,Month!$14:$14,Month!$15:$15,Month!$16:$16,Month!$19:$19,Month!$21:$21,Month!$22:$22,Month!$24:$24,Month!$28:$28,Month!$29:$29,Month!$30:$30,Month!$32:$32,Month!$33:$33,Month!$34:$34</definedName>
    <definedName name="QB_DATA_0" localSheetId="1" hidden="1">'Year to Date'!$6:$6,'Year to Date'!$12:$12,'Year to Date'!$13:$13,'Year to Date'!$14:$14,'Year to Date'!$15:$15,'Year to Date'!$16:$16,'Year to Date'!$19:$19,'Year to Date'!$21:$21,'Year to Date'!$22:$22,'Year to Date'!$24:$24,'Year to Date'!$28:$28,'Year to Date'!$29:$29,'Year to Date'!$30:$30,'Year to Date'!$32:$32,'Year to Date'!$33:$33,'Year to Date'!$34:$34</definedName>
    <definedName name="QB_DATA_1" localSheetId="3" hidden="1">'Balance Sheet'!$42:$42,'Balance Sheet'!$43:$43,'Balance Sheet'!$44:$44,'Balance Sheet'!$45:$45,'Balance Sheet'!$46:$46,'Balance Sheet'!$47:$47,'Balance Sheet'!$48:$48,'Balance Sheet'!$49:$49,'Balance Sheet'!$61:$61,'Balance Sheet'!$62:$62,'Balance Sheet'!$63:$63,'Balance Sheet'!$65:$65,'Balance Sheet'!$66:$66,'Balance Sheet'!$67:$67,'Balance Sheet'!$68:$68,'Balance Sheet'!$69:$69</definedName>
    <definedName name="QB_DATA_1" localSheetId="0" hidden="1">Month!$36:$36,Month!$37:$37,Month!$38:$38,Month!$42:$42,Month!$44:$44,Month!#REF!,Month!$55:$55,Month!$56:$56,Month!$57:$57,Month!$58:$58,Month!$59:$59,Month!$60:$60,Month!$62:$62,Month!$64:$64,Month!$65:$65,Month!$67:$67</definedName>
    <definedName name="QB_DATA_1" localSheetId="1" hidden="1">'Year to Date'!$36:$36,'Year to Date'!$37:$37,'Year to Date'!$38:$38,'Year to Date'!$42:$42,'Year to Date'!$44:$44,'Year to Date'!$52:$52,'Year to Date'!$55:$55,'Year to Date'!$56:$56,'Year to Date'!$57:$57,'Year to Date'!$58:$58,'Year to Date'!$59:$59,'Year to Date'!$60:$60,'Year to Date'!$62:$62,'Year to Date'!$64:$64,'Year to Date'!$65:$65,'Year to Date'!$67:$67</definedName>
    <definedName name="QB_DATA_2" localSheetId="3" hidden="1">'Balance Sheet'!$76:$76,'Balance Sheet'!$77:$77,'Balance Sheet'!$79:$79,'Balance Sheet'!$80:$80,'Balance Sheet'!$81:$81,'Balance Sheet'!$83:$83,'Balance Sheet'!$85:$85,'Balance Sheet'!$86:$86,'Balance Sheet'!$87:$87</definedName>
    <definedName name="QB_DATA_2" localSheetId="0" hidden="1">Month!$69:$69,Month!$70:$70,Month!$71:$71,Month!$72:$72,Month!$75:$75,Month!$78:$78,Month!$80:$80,Month!$83:$83,Month!$94:$94,Month!$96:$96,Month!$99:$99,Month!$103:$103,Month!$108:$108,Month!$114:$114</definedName>
    <definedName name="QB_DATA_2" localSheetId="1" hidden="1">'Year to Date'!$69:$69,'Year to Date'!$70:$70,'Year to Date'!$71:$71,'Year to Date'!$72:$72,'Year to Date'!$75:$75,'Year to Date'!$77:$77,'Year to Date'!$79:$79,'Year to Date'!$81:$81,'Year to Date'!$82:$82,'Year to Date'!$83:$83,'Year to Date'!$84:$84,'Year to Date'!$85:$85,'Year to Date'!$94:$94,'Year to Date'!$95:$95,'Year to Date'!$96:$96,'Year to Date'!$99:$99</definedName>
    <definedName name="QB_DATA_3" localSheetId="1" hidden="1">'Year to Date'!$101:$101,'Year to Date'!$105:$105,'Year to Date'!#REF!,'Year to Date'!$112:$112,'Year to Date'!$114:$114,'Year to Date'!#REF!,'Year to Date'!$118:$118,'Year to Date'!$120:$120,'Year to Date'!$122:$122,'Year to Date'!$123:$123,'Year to Date'!$124:$124,'Year to Date'!$125:$125,'Year to Date'!$127:$127,'Year to Date'!$129:$129,'Year to Date'!$130:$130,'Year to Date'!$131:$131</definedName>
    <definedName name="QB_FORMULA_0" localSheetId="3" hidden="1">'Balance Sheet'!$H$10,'Balance Sheet'!$H$15,'Balance Sheet'!$H$16,'Balance Sheet'!$H$22,'Balance Sheet'!$H$23,'Balance Sheet'!$H$24,'Balance Sheet'!$H$34,'Balance Sheet'!$H$37,'Balance Sheet'!$H$57,'Balance Sheet'!$H$58,'Balance Sheet'!$H$64,'Balance Sheet'!$H$70,'Balance Sheet'!$H$71,'Balance Sheet'!$H$72,'Balance Sheet'!$H$73,'Balance Sheet'!$H$82</definedName>
    <definedName name="QB_FORMULA_0" localSheetId="0" hidden="1">Month!$H$45,Month!$H$77,Month!$H$84,Month!$H$85,Month!$H$97,Month!$H$101,Month!$H$106,Month!$H$110,Month!$H$115,Month!$H$129,Month!$H$130,Month!$H$131,Month!$H$132</definedName>
    <definedName name="QB_FORMULA_0" localSheetId="1" hidden="1">'Year to Date'!$H$45,'Year to Date'!$J$77,'Year to Date'!$K$77,'Year to Date'!$H$78,'Year to Date'!$I$78,'Year to Date'!$J$78,'Year to Date'!$K$78,'Year to Date'!$J$81,'Year to Date'!$K$81,'Year to Date'!$J$82,'Year to Date'!$K$82,'Year to Date'!$J$83,'Year to Date'!$K$83,'Year to Date'!$J$84,'Year to Date'!$K$84,'Year to Date'!$J$85</definedName>
    <definedName name="QB_FORMULA_1" localSheetId="3" hidden="1">'Balance Sheet'!$H$84,'Balance Sheet'!$H$88,'Balance Sheet'!$H$89</definedName>
    <definedName name="QB_FORMULA_1" localSheetId="1" hidden="1">'Year to Date'!$K$85,'Year to Date'!$H$86,'Year to Date'!$I$86,'Year to Date'!$J$86,'Year to Date'!$K$86,'Year to Date'!$H$87,'Year to Date'!$I$87,'Year to Date'!$J$87,'Year to Date'!$K$87,'Year to Date'!$J$94,'Year to Date'!$K$94,'Year to Date'!$J$95,'Year to Date'!$K$95,'Year to Date'!$J$96,'Year to Date'!$K$96,'Year to Date'!$H$97</definedName>
    <definedName name="QB_FORMULA_2" localSheetId="1" hidden="1">'Year to Date'!$I$97,'Year to Date'!$J$97,'Year to Date'!$K$97,'Year to Date'!$J$99,'Year to Date'!$K$99,'Year to Date'!$J$101,'Year to Date'!$K$101,'Year to Date'!$H$102,'Year to Date'!$I$102,'Year to Date'!$J$102,'Year to Date'!$K$102,'Year to Date'!$H$103,'Year to Date'!$I$103,'Year to Date'!$J$103,'Year to Date'!$K$103,'Year to Date'!$J$105</definedName>
    <definedName name="QB_FORMULA_3" localSheetId="1" hidden="1">'Year to Date'!$K$105,'Year to Date'!$J$107,'Year to Date'!$K$107,'Year to Date'!$H$109,'Year to Date'!$I$109,'Year to Date'!$J$109,'Year to Date'!$K$109,'Year to Date'!$H$110,'Year to Date'!$I$110,'Year to Date'!$J$110,'Year to Date'!$K$110,'Year to Date'!$J$112,'Year to Date'!$K$112,'Year to Date'!$J$114,'Year to Date'!$K$114,'Year to Date'!$H$115</definedName>
    <definedName name="QB_FORMULA_4" localSheetId="1" hidden="1">'Year to Date'!$I$115,'Year to Date'!$J$115,'Year to Date'!$K$115,'Year to Date'!$H$116,'Year to Date'!$I$116,'Year to Date'!$J$116,'Year to Date'!$K$116,'Year to Date'!$J$118,'Year to Date'!$K$118,'Year to Date'!$J$120,'Year to Date'!$K$120,'Year to Date'!$J$122,'Year to Date'!$K$122,'Year to Date'!$J$123,'Year to Date'!$K$123,'Year to Date'!$J$124</definedName>
    <definedName name="QB_FORMULA_5" localSheetId="1" hidden="1">'Year to Date'!$K$124,'Year to Date'!$J$125,'Year to Date'!$K$125,'Year to Date'!$H$126,'Year to Date'!$I$126,'Year to Date'!$J$126,'Year to Date'!$K$126,'Year to Date'!$J$127,'Year to Date'!$K$127,'Year to Date'!$J$129,'Year to Date'!$K$129,'Year to Date'!$J$130,'Year to Date'!$K$130,'Year to Date'!$J$131,'Year to Date'!$K$131,'Year to Date'!$H$132</definedName>
    <definedName name="QB_FORMULA_6" localSheetId="1" hidden="1">'Year to Date'!$I$132,'Year to Date'!$J$132,'Year to Date'!$K$132,'Year to Date'!$H$133,'Year to Date'!$I$133,'Year to Date'!$J$133,'Year to Date'!$K$133,'Year to Date'!$H$134,'Year to Date'!$I$134,'Year to Date'!$J$134,'Year to Date'!$K$134,'Year to Date'!$H$135,'Year to Date'!$I$135,'Year to Date'!$J$135,'Year to Date'!$K$135,'Year to Date'!$H$136</definedName>
    <definedName name="QB_FORMULA_7" localSheetId="1" hidden="1">'Year to Date'!$I$136,'Year to Date'!$J$136,'Year to Date'!$K$136</definedName>
    <definedName name="QB_ROW_1" localSheetId="3" hidden="1">'Balance Sheet'!$C$2</definedName>
    <definedName name="QB_ROW_100250" localSheetId="0" hidden="1">Month!$F$19</definedName>
    <definedName name="QB_ROW_100250" localSheetId="1" hidden="1">'Year to Date'!$F$19</definedName>
    <definedName name="QB_ROW_1011" localSheetId="3" hidden="1">'Balance Sheet'!$D$3</definedName>
    <definedName name="QB_ROW_101250" localSheetId="0" hidden="1">Month!$F$21</definedName>
    <definedName name="QB_ROW_101250" localSheetId="1" hidden="1">'Year to Date'!$F$21</definedName>
    <definedName name="QB_ROW_102250" localSheetId="0" hidden="1">Month!$F$22</definedName>
    <definedName name="QB_ROW_102250" localSheetId="1" hidden="1">'Year to Date'!$F$22</definedName>
    <definedName name="QB_ROW_104250" localSheetId="0" hidden="1">Month!$F$24</definedName>
    <definedName name="QB_ROW_104250" localSheetId="1" hidden="1">'Year to Date'!$F$24</definedName>
    <definedName name="QB_ROW_108250" localSheetId="0" hidden="1">Month!$F$28</definedName>
    <definedName name="QB_ROW_108250" localSheetId="1" hidden="1">'Year to Date'!$F$28</definedName>
    <definedName name="QB_ROW_112250" localSheetId="0" hidden="1">Month!$F$29</definedName>
    <definedName name="QB_ROW_112250" localSheetId="1" hidden="1">'Year to Date'!$F$29</definedName>
    <definedName name="QB_ROW_113250" localSheetId="0" hidden="1">Month!$F$30</definedName>
    <definedName name="QB_ROW_113250" localSheetId="1" hidden="1">'Year to Date'!$F$30</definedName>
    <definedName name="QB_ROW_115250" localSheetId="0" hidden="1">Month!$F$32</definedName>
    <definedName name="QB_ROW_115250" localSheetId="1" hidden="1">'Year to Date'!$F$32</definedName>
    <definedName name="QB_ROW_116250" localSheetId="0" hidden="1">Month!$F$33</definedName>
    <definedName name="QB_ROW_116250" localSheetId="1" hidden="1">'Year to Date'!$F$33</definedName>
    <definedName name="QB_ROW_118250" localSheetId="0" hidden="1">Month!$F$34</definedName>
    <definedName name="QB_ROW_118250" localSheetId="1" hidden="1">'Year to Date'!$F$34</definedName>
    <definedName name="QB_ROW_120250" localSheetId="0" hidden="1">Month!$F$36</definedName>
    <definedName name="QB_ROW_120250" localSheetId="1" hidden="1">'Year to Date'!$F$36</definedName>
    <definedName name="QB_ROW_12031" localSheetId="3" hidden="1">'Balance Sheet'!$E$28</definedName>
    <definedName name="QB_ROW_121250" localSheetId="0" hidden="1">Month!$F$37</definedName>
    <definedName name="QB_ROW_121250" localSheetId="1" hidden="1">'Year to Date'!$F$37</definedName>
    <definedName name="QB_ROW_122250" localSheetId="0" hidden="1">Month!$F$38</definedName>
    <definedName name="QB_ROW_122250" localSheetId="1" hidden="1">'Year to Date'!$F$38</definedName>
    <definedName name="QB_ROW_12331" localSheetId="3" hidden="1">'Balance Sheet'!$F$71</definedName>
    <definedName name="QB_ROW_126050" localSheetId="0" hidden="1">Month!$F$41</definedName>
    <definedName name="QB_ROW_126050" localSheetId="1" hidden="1">'Year to Date'!$F$41</definedName>
    <definedName name="QB_ROW_126260" localSheetId="0" hidden="1">Month!$G$44</definedName>
    <definedName name="QB_ROW_126260" localSheetId="1" hidden="1">'Year to Date'!$G$44</definedName>
    <definedName name="QB_ROW_126350" localSheetId="0" hidden="1">Month!$F$45</definedName>
    <definedName name="QB_ROW_126350" localSheetId="1" hidden="1">'Year to Date'!$F$45</definedName>
    <definedName name="QB_ROW_1311" localSheetId="3" hidden="1">'Balance Sheet'!$D$16</definedName>
    <definedName name="QB_ROW_132250" localSheetId="0" hidden="1">Month!#REF!</definedName>
    <definedName name="QB_ROW_132250" localSheetId="1" hidden="1">'Year to Date'!$F$52</definedName>
    <definedName name="QB_ROW_137250" localSheetId="0" hidden="1">Month!$F$56</definedName>
    <definedName name="QB_ROW_137250" localSheetId="1" hidden="1">'Year to Date'!$F$56</definedName>
    <definedName name="QB_ROW_138250" localSheetId="0" hidden="1">Month!$F$57</definedName>
    <definedName name="QB_ROW_138250" localSheetId="1" hidden="1">'Year to Date'!$F$57</definedName>
    <definedName name="QB_ROW_139250" localSheetId="0" hidden="1">Month!$F$58</definedName>
    <definedName name="QB_ROW_139250" localSheetId="1" hidden="1">'Year to Date'!$F$58</definedName>
    <definedName name="QB_ROW_14011" localSheetId="3" hidden="1">'Balance Sheet'!$E$74</definedName>
    <definedName name="QB_ROW_140250" localSheetId="0" hidden="1">Month!$F$59</definedName>
    <definedName name="QB_ROW_140250" localSheetId="1" hidden="1">'Year to Date'!$F$59</definedName>
    <definedName name="QB_ROW_141250" localSheetId="0" hidden="1">Month!$F$60</definedName>
    <definedName name="QB_ROW_141250" localSheetId="1" hidden="1">'Year to Date'!$F$60</definedName>
    <definedName name="QB_ROW_14311" localSheetId="3" hidden="1">'Balance Sheet'!$E$88</definedName>
    <definedName name="QB_ROW_145250" localSheetId="0" hidden="1">Month!$F$62</definedName>
    <definedName name="QB_ROW_145250" localSheetId="1" hidden="1">'Year to Date'!$F$62</definedName>
    <definedName name="QB_ROW_147250" localSheetId="0" hidden="1">Month!$F$64</definedName>
    <definedName name="QB_ROW_147250" localSheetId="1" hidden="1">'Year to Date'!$F$64</definedName>
    <definedName name="QB_ROW_148250" localSheetId="0" hidden="1">Month!$F$65</definedName>
    <definedName name="QB_ROW_148250" localSheetId="1" hidden="1">'Year to Date'!$F$65</definedName>
    <definedName name="QB_ROW_150250" localSheetId="0" hidden="1">Month!$F$67</definedName>
    <definedName name="QB_ROW_150250" localSheetId="1" hidden="1">'Year to Date'!$F$67</definedName>
    <definedName name="QB_ROW_153250" localSheetId="0" hidden="1">Month!$F$69</definedName>
    <definedName name="QB_ROW_153250" localSheetId="1" hidden="1">'Year to Date'!$F$69</definedName>
    <definedName name="QB_ROW_157250" localSheetId="0" hidden="1">Month!$F$70</definedName>
    <definedName name="QB_ROW_157250" localSheetId="1" hidden="1">'Year to Date'!$F$70</definedName>
    <definedName name="QB_ROW_158250" localSheetId="0" hidden="1">Month!$F$71</definedName>
    <definedName name="QB_ROW_158250" localSheetId="1" hidden="1">'Year to Date'!$F$71</definedName>
    <definedName name="QB_ROW_159250" localSheetId="0" hidden="1">Month!$F$72</definedName>
    <definedName name="QB_ROW_159250" localSheetId="1" hidden="1">'Year to Date'!$F$72</definedName>
    <definedName name="QB_ROW_165250" localSheetId="0" hidden="1">Month!$F$75</definedName>
    <definedName name="QB_ROW_165250" localSheetId="1" hidden="1">'Year to Date'!$F$75</definedName>
    <definedName name="QB_ROW_168240" localSheetId="0" hidden="1">Month!$E$80</definedName>
    <definedName name="QB_ROW_168240" localSheetId="1" hidden="1">'Year to Date'!$E$81</definedName>
    <definedName name="QB_ROW_169240" localSheetId="0" hidden="1">Month!$E$78</definedName>
    <definedName name="QB_ROW_169240" localSheetId="1" hidden="1">'Year to Date'!$E$79</definedName>
    <definedName name="QB_ROW_17221" localSheetId="3" hidden="1">'Balance Sheet'!$D$87</definedName>
    <definedName name="QB_ROW_18301" localSheetId="0" hidden="1">Month!$A$132</definedName>
    <definedName name="QB_ROW_18301" localSheetId="1" hidden="1">'Year to Date'!$A$136</definedName>
    <definedName name="QB_ROW_185360" localSheetId="0" hidden="1">Month!$G$114</definedName>
    <definedName name="QB_ROW_188040" localSheetId="3" hidden="1">'Balance Sheet'!$E$29</definedName>
    <definedName name="QB_ROW_188340" localSheetId="3" hidden="1">'Balance Sheet'!$E$58</definedName>
    <definedName name="QB_ROW_189050" localSheetId="3" hidden="1">'Balance Sheet'!$F$30</definedName>
    <definedName name="QB_ROW_189350" localSheetId="3" hidden="1">'Balance Sheet'!$F$34</definedName>
    <definedName name="QB_ROW_19011" localSheetId="0" hidden="1">Month!$B$3</definedName>
    <definedName name="QB_ROW_19011" localSheetId="1" hidden="1">'Year to Date'!$B$3</definedName>
    <definedName name="QB_ROW_191260" localSheetId="3" hidden="1">'Balance Sheet'!$G$31</definedName>
    <definedName name="QB_ROW_192260" localSheetId="3" hidden="1">'Balance Sheet'!$G$32</definedName>
    <definedName name="QB_ROW_19311" localSheetId="0" hidden="1">Month!$B$131</definedName>
    <definedName name="QB_ROW_19311" localSheetId="1" hidden="1">'Year to Date'!$B$135</definedName>
    <definedName name="QB_ROW_193260" localSheetId="3" hidden="1">'Balance Sheet'!$G$33</definedName>
    <definedName name="QB_ROW_194050" localSheetId="3" hidden="1">'Balance Sheet'!$F$35</definedName>
    <definedName name="QB_ROW_194350" localSheetId="3" hidden="1">'Balance Sheet'!$F$37</definedName>
    <definedName name="QB_ROW_195240" localSheetId="3" hidden="1">'Balance Sheet'!$G$79</definedName>
    <definedName name="QB_ROW_198050" localSheetId="3" hidden="1">'Balance Sheet'!$F$38</definedName>
    <definedName name="QB_ROW_198350" localSheetId="3" hidden="1">'Balance Sheet'!$F$57</definedName>
    <definedName name="QB_ROW_20031" localSheetId="0" hidden="1">Month!$D$4</definedName>
    <definedName name="QB_ROW_20031" localSheetId="1" hidden="1">'Year to Date'!$D$4</definedName>
    <definedName name="QB_ROW_2021" localSheetId="3" hidden="1">'Balance Sheet'!$D$4</definedName>
    <definedName name="QB_ROW_20331" localSheetId="0" hidden="1">Month!$D$84</definedName>
    <definedName name="QB_ROW_20331" localSheetId="1" hidden="1">'Year to Date'!$D$86</definedName>
    <definedName name="QB_ROW_208020" localSheetId="3" hidden="1">'Balance Sheet'!$E$75</definedName>
    <definedName name="QB_ROW_208320" localSheetId="3" hidden="1">'Balance Sheet'!$D$84</definedName>
    <definedName name="QB_ROW_209230" localSheetId="3" hidden="1">'Balance Sheet'!$E$76</definedName>
    <definedName name="QB_ROW_210230" localSheetId="3" hidden="1">'Balance Sheet'!$F$83</definedName>
    <definedName name="QB_ROW_21031" localSheetId="0" hidden="1">Month!$D$92</definedName>
    <definedName name="QB_ROW_21031" localSheetId="1" hidden="1">'Year to Date'!$D$92</definedName>
    <definedName name="QB_ROW_21331" localSheetId="0" hidden="1">Month!$D$130</definedName>
    <definedName name="QB_ROW_21331" localSheetId="1" hidden="1">'Year to Date'!$D$134</definedName>
    <definedName name="QB_ROW_215250" localSheetId="0" hidden="1">Month!$F$14</definedName>
    <definedName name="QB_ROW_215250" localSheetId="1" hidden="1">'Year to Date'!$F$14</definedName>
    <definedName name="QB_ROW_22040" localSheetId="0" hidden="1">Month!$E$93</definedName>
    <definedName name="QB_ROW_22040" localSheetId="1" hidden="1">'Year to Date'!$E$93</definedName>
    <definedName name="QB_ROW_22340" localSheetId="0" hidden="1">Month!$E$97</definedName>
    <definedName name="QB_ROW_22340" localSheetId="1" hidden="1">'Year to Date'!$E$97</definedName>
    <definedName name="QB_ROW_228050" localSheetId="1" hidden="1">'Year to Date'!$F$119</definedName>
    <definedName name="QB_ROW_228350" localSheetId="1" hidden="1">'Year to Date'!$F$126</definedName>
    <definedName name="QB_ROW_229250" localSheetId="1" hidden="1">'Year to Date'!$F$127</definedName>
    <definedName name="QB_ROW_2321" localSheetId="3" hidden="1">'Balance Sheet'!$D$15</definedName>
    <definedName name="QB_ROW_232250" localSheetId="3" hidden="1">'Balance Sheet'!$G$69</definedName>
    <definedName name="QB_ROW_235240" localSheetId="1" hidden="1">'Year to Date'!$E$83</definedName>
    <definedName name="QB_ROW_237260" localSheetId="3" hidden="1">'Balance Sheet'!$G$36</definedName>
    <definedName name="QB_ROW_268260" localSheetId="1" hidden="1">'Year to Date'!$G$114</definedName>
    <definedName name="QB_ROW_269050" localSheetId="0" hidden="1">Month!$F$113</definedName>
    <definedName name="QB_ROW_269350" localSheetId="0" hidden="1">Month!$F$115</definedName>
    <definedName name="QB_ROW_269350" localSheetId="1" hidden="1">'Year to Date'!$F$118</definedName>
    <definedName name="QB_ROW_270260" localSheetId="1" hidden="1">'Year to Date'!$G$123</definedName>
    <definedName name="QB_ROW_272260" localSheetId="0" hidden="1">Month!$G$42</definedName>
    <definedName name="QB_ROW_272260" localSheetId="1" hidden="1">'Year to Date'!$G$42</definedName>
    <definedName name="QB_ROW_275250" localSheetId="0" hidden="1">Month!$F$55</definedName>
    <definedName name="QB_ROW_275250" localSheetId="1" hidden="1">'Year to Date'!$F$55</definedName>
    <definedName name="QB_ROW_276240" localSheetId="3" hidden="1">'Balance Sheet'!$G$80</definedName>
    <definedName name="QB_ROW_279230" localSheetId="3" hidden="1">'Balance Sheet'!$D$21</definedName>
    <definedName name="QB_ROW_280230" localSheetId="3" hidden="1">'Balance Sheet'!$E$77</definedName>
    <definedName name="QB_ROW_281030" localSheetId="3" hidden="1">'Balance Sheet'!$E$78</definedName>
    <definedName name="QB_ROW_281330" localSheetId="3" hidden="1">'Balance Sheet'!$F$82</definedName>
    <definedName name="QB_ROW_286350" localSheetId="0" hidden="1">Month!$F$96</definedName>
    <definedName name="QB_ROW_286350" localSheetId="1" hidden="1">'Year to Date'!$F$96</definedName>
    <definedName name="QB_ROW_301" localSheetId="3" hidden="1">'Balance Sheet'!$D$24</definedName>
    <definedName name="QB_ROW_31220" localSheetId="3" hidden="1">'Balance Sheet'!$D$86</definedName>
    <definedName name="QB_ROW_318260" localSheetId="1" hidden="1">'Year to Date'!$G$124</definedName>
    <definedName name="QB_ROW_321050" localSheetId="1" hidden="1">'Year to Date'!$F$128</definedName>
    <definedName name="QB_ROW_321350" localSheetId="1" hidden="1">'Year to Date'!$F$132</definedName>
    <definedName name="QB_ROW_3220" localSheetId="3" hidden="1">'Balance Sheet'!$D$85</definedName>
    <definedName name="QB_ROW_325260" localSheetId="3" hidden="1">'Balance Sheet'!$G$39</definedName>
    <definedName name="QB_ROW_326240" localSheetId="3" hidden="1">'Balance Sheet'!$E$8</definedName>
    <definedName name="QB_ROW_328240" localSheetId="3" hidden="1">'Balance Sheet'!$E$9</definedName>
    <definedName name="QB_ROW_329260" localSheetId="3" hidden="1">'Balance Sheet'!$G$40</definedName>
    <definedName name="QB_ROW_332030" localSheetId="3" hidden="1">'Balance Sheet'!$D$7</definedName>
    <definedName name="QB_ROW_332330" localSheetId="3" hidden="1">'Balance Sheet'!$D$10</definedName>
    <definedName name="QB_ROW_333260" localSheetId="3" hidden="1">'Balance Sheet'!$G$41</definedName>
    <definedName name="QB_ROW_345260" localSheetId="1" hidden="1">'Year to Date'!$G$125</definedName>
    <definedName name="QB_ROW_347260" localSheetId="1" hidden="1">'Year to Date'!$G$129</definedName>
    <definedName name="QB_ROW_349260" localSheetId="1" hidden="1">'Year to Date'!$G$130</definedName>
    <definedName name="QB_ROW_35040" localSheetId="3" hidden="1">'Balance Sheet'!$F$59</definedName>
    <definedName name="QB_ROW_351240" localSheetId="1" hidden="1">'Year to Date'!$E$84</definedName>
    <definedName name="QB_ROW_352240" localSheetId="0" hidden="1">Month!$E$83</definedName>
    <definedName name="QB_ROW_352240" localSheetId="1" hidden="1">'Year to Date'!$E$85</definedName>
    <definedName name="QB_ROW_35340" localSheetId="3" hidden="1">'Balance Sheet'!$F$70</definedName>
    <definedName name="QB_ROW_357260" localSheetId="3" hidden="1">'Balance Sheet'!$G$42</definedName>
    <definedName name="QB_ROW_358230" localSheetId="3" hidden="1">'Balance Sheet'!$D$11</definedName>
    <definedName name="QB_ROW_359240" localSheetId="3" hidden="1">'Balance Sheet'!$G$81</definedName>
    <definedName name="QB_ROW_360260" localSheetId="3" hidden="1">'Balance Sheet'!$G$43</definedName>
    <definedName name="QB_ROW_36230" localSheetId="3" hidden="1">'Balance Sheet'!$D$5</definedName>
    <definedName name="QB_ROW_380260" localSheetId="1" hidden="1">'Year to Date'!$G$131</definedName>
    <definedName name="QB_ROW_381260" localSheetId="3" hidden="1">'Balance Sheet'!$G$44</definedName>
    <definedName name="QB_ROW_382260" localSheetId="3" hidden="1">'Balance Sheet'!$G$45</definedName>
    <definedName name="QB_ROW_38230" localSheetId="3" hidden="1">'Balance Sheet'!$D$6</definedName>
    <definedName name="QB_ROW_383260" localSheetId="3" hidden="1">'Balance Sheet'!$G$46</definedName>
    <definedName name="QB_ROW_385260" localSheetId="3" hidden="1">'Balance Sheet'!$G$47</definedName>
    <definedName name="QB_ROW_388260" localSheetId="3" hidden="1">'Balance Sheet'!$G$48</definedName>
    <definedName name="QB_ROW_389260" localSheetId="3" hidden="1">'Balance Sheet'!$G$49</definedName>
    <definedName name="QB_ROW_398260" localSheetId="1" hidden="1">'Year to Date'!$G$101</definedName>
    <definedName name="QB_ROW_4020" localSheetId="3" hidden="1">'Balance Sheet'!$D$18</definedName>
    <definedName name="QB_ROW_40230" localSheetId="3" hidden="1">'Balance Sheet'!$D$19</definedName>
    <definedName name="QB_ROW_406260" localSheetId="1" hidden="1">'Year to Date'!$F$107</definedName>
    <definedName name="QB_ROW_414230" localSheetId="3" hidden="1">'Balance Sheet'!$D$12</definedName>
    <definedName name="QB_ROW_421240" localSheetId="1" hidden="1">'Year to Date'!$E$82</definedName>
    <definedName name="QB_ROW_4320" localSheetId="3" hidden="1">'Balance Sheet'!$C$22</definedName>
    <definedName name="QB_ROW_43230" localSheetId="3" hidden="1">'Balance Sheet'!$D$20</definedName>
    <definedName name="QB_ROW_48050" localSheetId="3" hidden="1">'Balance Sheet'!$G$60</definedName>
    <definedName name="QB_ROW_48350" localSheetId="3" hidden="1">'Balance Sheet'!$F$64</definedName>
    <definedName name="QB_ROW_49260" localSheetId="3" hidden="1">'Balance Sheet'!$G$61</definedName>
    <definedName name="QB_ROW_5011" localSheetId="3" hidden="1">'Balance Sheet'!$D$17</definedName>
    <definedName name="QB_ROW_50260" localSheetId="3" hidden="1">'Balance Sheet'!$G$62</definedName>
    <definedName name="QB_ROW_51260" localSheetId="3" hidden="1">'Balance Sheet'!$G$63</definedName>
    <definedName name="QB_ROW_52250" localSheetId="3" hidden="1">'Balance Sheet'!$G$65</definedName>
    <definedName name="QB_ROW_5311" localSheetId="3" hidden="1">'Balance Sheet'!$D$23</definedName>
    <definedName name="QB_ROW_53250" localSheetId="3" hidden="1">'Balance Sheet'!$G$66</definedName>
    <definedName name="QB_ROW_54250" localSheetId="3" hidden="1">'Balance Sheet'!$G$67</definedName>
    <definedName name="QB_ROW_55250" localSheetId="3" hidden="1">'Balance Sheet'!$G$68</definedName>
    <definedName name="QB_ROW_56040" localSheetId="0" hidden="1">Month!$E$98</definedName>
    <definedName name="QB_ROW_56040" localSheetId="1" hidden="1">'Year to Date'!$E$98</definedName>
    <definedName name="QB_ROW_56340" localSheetId="0" hidden="1">Month!$E$101</definedName>
    <definedName name="QB_ROW_56340" localSheetId="1" hidden="1">'Year to Date'!$E$103</definedName>
    <definedName name="QB_ROW_57040" localSheetId="0" hidden="1">Month!$E$107</definedName>
    <definedName name="QB_ROW_57040" localSheetId="1" hidden="1">'Year to Date'!$E$111</definedName>
    <definedName name="QB_ROW_57340" localSheetId="0" hidden="1">Month!$E$110</definedName>
    <definedName name="QB_ROW_57340" localSheetId="1" hidden="1">'Year to Date'!$E$116</definedName>
    <definedName name="QB_ROW_58040" localSheetId="0" hidden="1">Month!$E$102</definedName>
    <definedName name="QB_ROW_58040" localSheetId="1" hidden="1">'Year to Date'!$E$104</definedName>
    <definedName name="QB_ROW_58340" localSheetId="0" hidden="1">Month!$E$106</definedName>
    <definedName name="QB_ROW_58340" localSheetId="1" hidden="1">'Year to Date'!$E$110</definedName>
    <definedName name="QB_ROW_59040" localSheetId="0" hidden="1">Month!$E$111</definedName>
    <definedName name="QB_ROW_59040" localSheetId="1" hidden="1">'Year to Date'!$E$117</definedName>
    <definedName name="QB_ROW_59340" localSheetId="0" hidden="1">Month!$E$129</definedName>
    <definedName name="QB_ROW_59340" localSheetId="1" hidden="1">'Year to Date'!$E$133</definedName>
    <definedName name="QB_ROW_60350" localSheetId="0" hidden="1">Month!$F$94</definedName>
    <definedName name="QB_ROW_60350" localSheetId="1" hidden="1">'Year to Date'!$F$94</definedName>
    <definedName name="QB_ROW_6040" localSheetId="0" hidden="1">Month!$E$5</definedName>
    <definedName name="QB_ROW_6040" localSheetId="1" hidden="1">'Year to Date'!$E$5</definedName>
    <definedName name="QB_ROW_61350" localSheetId="1" hidden="1">'Year to Date'!$F$95</definedName>
    <definedName name="QB_ROW_6250" localSheetId="1" hidden="1">'Year to Date'!$F$77</definedName>
    <definedName name="QB_ROW_6340" localSheetId="0" hidden="1">Month!$E$77</definedName>
    <definedName name="QB_ROW_6340" localSheetId="1" hidden="1">'Year to Date'!$E$78</definedName>
    <definedName name="QB_ROW_65350" localSheetId="0" hidden="1">Month!$F$99</definedName>
    <definedName name="QB_ROW_65350" localSheetId="1" hidden="1">'Year to Date'!$F$99</definedName>
    <definedName name="QB_ROW_67050" localSheetId="1" hidden="1">'Year to Date'!$F$100</definedName>
    <definedName name="QB_ROW_67350" localSheetId="1" hidden="1">'Year to Date'!$F$102</definedName>
    <definedName name="QB_ROW_68350" localSheetId="0" hidden="1">Month!$F$108</definedName>
    <definedName name="QB_ROW_68350" localSheetId="1" hidden="1">'Year to Date'!$F$112</definedName>
    <definedName name="QB_ROW_69050" localSheetId="1" hidden="1">'Year to Date'!$F$113</definedName>
    <definedName name="QB_ROW_69260" localSheetId="1" hidden="1">'Year to Date'!#REF!</definedName>
    <definedName name="QB_ROW_69350" localSheetId="1" hidden="1">'Year to Date'!$F$115</definedName>
    <definedName name="QB_ROW_7001" localSheetId="3" hidden="1">'Balance Sheet'!$C$25</definedName>
    <definedName name="QB_ROW_70350" localSheetId="0" hidden="1">Month!$F$103</definedName>
    <definedName name="QB_ROW_70350" localSheetId="1" hidden="1">'Year to Date'!$F$105</definedName>
    <definedName name="QB_ROW_72050" localSheetId="1" hidden="1">'Year to Date'!$F$106</definedName>
    <definedName name="QB_ROW_72350" localSheetId="1" hidden="1">'Year to Date'!$F$109</definedName>
    <definedName name="QB_ROW_7301" localSheetId="3" hidden="1">'Balance Sheet'!$D$89</definedName>
    <definedName name="QB_ROW_74260" localSheetId="1" hidden="1">'Year to Date'!$G$120</definedName>
    <definedName name="QB_ROW_78260" localSheetId="1" hidden="1">'Year to Date'!$G$122</definedName>
    <definedName name="QB_ROW_8011" localSheetId="3" hidden="1">'Balance Sheet'!$D$26</definedName>
    <definedName name="QB_ROW_82250" localSheetId="0" hidden="1">Month!$F$6</definedName>
    <definedName name="QB_ROW_82250" localSheetId="1" hidden="1">'Year to Date'!$F$6</definedName>
    <definedName name="QB_ROW_8311" localSheetId="3" hidden="1">'Balance Sheet'!$E$73</definedName>
    <definedName name="QB_ROW_86321" localSheetId="0" hidden="1">Month!$C$85</definedName>
    <definedName name="QB_ROW_86321" localSheetId="1" hidden="1">'Year to Date'!$C$87</definedName>
    <definedName name="QB_ROW_9021" localSheetId="3" hidden="1">'Balance Sheet'!$D$27</definedName>
    <definedName name="QB_ROW_92250" localSheetId="0" hidden="1">Month!$F$12</definedName>
    <definedName name="QB_ROW_92250" localSheetId="1" hidden="1">'Year to Date'!$F$12</definedName>
    <definedName name="QB_ROW_9321" localSheetId="3" hidden="1">'Balance Sheet'!$F$72</definedName>
    <definedName name="QB_ROW_94250" localSheetId="0" hidden="1">Month!$F$13</definedName>
    <definedName name="QB_ROW_94250" localSheetId="1" hidden="1">'Year to Date'!$F$13</definedName>
    <definedName name="QB_ROW_95250" localSheetId="0" hidden="1">Month!$F$15</definedName>
    <definedName name="QB_ROW_95250" localSheetId="1" hidden="1">'Year to Date'!$F$15</definedName>
    <definedName name="QB_ROW_96250" localSheetId="0" hidden="1">Month!$F$16</definedName>
    <definedName name="QB_ROW_96250" localSheetId="1" hidden="1">'Year to Date'!$F$16</definedName>
    <definedName name="QBCANSUPPORTUPDATE" localSheetId="3">TRUE</definedName>
    <definedName name="QBCANSUPPORTUPDATE" localSheetId="0">TRUE</definedName>
    <definedName name="QBCANSUPPORTUPDATE" localSheetId="1">TRUE</definedName>
    <definedName name="QBCOMPANYFILENAME" localSheetId="3">"D:\restore 2-6-2022.QBW"</definedName>
    <definedName name="QBCOMPANYFILENAME" localSheetId="0">"D:\restore 2-6-2022.QBW"</definedName>
    <definedName name="QBCOMPANYFILENAME" localSheetId="1">"D:\restore 2-6-2022.QBW"</definedName>
    <definedName name="QBENDDATE" localSheetId="3">20220131</definedName>
    <definedName name="QBENDDATE" localSheetId="0">20220131</definedName>
    <definedName name="QBENDDATE" localSheetId="1">20221231</definedName>
    <definedName name="QBHEADERSONSCREEN" localSheetId="3">FALSE</definedName>
    <definedName name="QBHEADERSONSCREEN" localSheetId="0">FALSE</definedName>
    <definedName name="QBHEADERSONSCREEN" localSheetId="1">FALSE</definedName>
    <definedName name="QBMETADATASIZE" localSheetId="3">5924</definedName>
    <definedName name="QBMETADATASIZE" localSheetId="0">5924</definedName>
    <definedName name="QBMETADATASIZE" localSheetId="1">5924</definedName>
    <definedName name="QBPRESERVECOLOR" localSheetId="3">TRUE</definedName>
    <definedName name="QBPRESERVECOLOR" localSheetId="0">TRUE</definedName>
    <definedName name="QBPRESERVECOLOR" localSheetId="1">TRUE</definedName>
    <definedName name="QBPRESERVEFONT" localSheetId="3">TRUE</definedName>
    <definedName name="QBPRESERVEFONT" localSheetId="0">TRUE</definedName>
    <definedName name="QBPRESERVEFONT" localSheetId="1">TRUE</definedName>
    <definedName name="QBPRESERVEROWHEIGHT" localSheetId="3">TRUE</definedName>
    <definedName name="QBPRESERVEROWHEIGHT" localSheetId="0">TRUE</definedName>
    <definedName name="QBPRESERVEROWHEIGHT" localSheetId="1">TRUE</definedName>
    <definedName name="QBPRESERVESPACE" localSheetId="3">TRUE</definedName>
    <definedName name="QBPRESERVESPACE" localSheetId="0">TRUE</definedName>
    <definedName name="QBPRESERVESPACE" localSheetId="1">TRUE</definedName>
    <definedName name="QBREPORTCOLAXIS" localSheetId="3">0</definedName>
    <definedName name="QBREPORTCOLAXIS" localSheetId="0">0</definedName>
    <definedName name="QBREPORTCOLAXIS" localSheetId="1">8</definedName>
    <definedName name="QBREPORTCOMPANYID" localSheetId="3">"c6824495610b4a91a219cd5d89a1cbb2"</definedName>
    <definedName name="QBREPORTCOMPANYID" localSheetId="0">"c6824495610b4a91a219cd5d89a1cbb2"</definedName>
    <definedName name="QBREPORTCOMPANYID" localSheetId="1">"c6824495610b4a91a219cd5d89a1cbb2"</definedName>
    <definedName name="QBREPORTCOMPARECOL_ANNUALBUDGET" localSheetId="3">FALSE</definedName>
    <definedName name="QBREPORTCOMPARECOL_ANNUALBUDGET" localSheetId="0">FALSE</definedName>
    <definedName name="QBREPORTCOMPARECOL_ANNUALBUDGET" localSheetId="1">FALSE</definedName>
    <definedName name="QBREPORTCOMPARECOL_AVGCOGS" localSheetId="3">FALSE</definedName>
    <definedName name="QBREPORTCOMPARECOL_AVGCOGS" localSheetId="0">FALSE</definedName>
    <definedName name="QBREPORTCOMPARECOL_AVGCOGS" localSheetId="1">FALSE</definedName>
    <definedName name="QBREPORTCOMPARECOL_AVGPRICE" localSheetId="3">FALSE</definedName>
    <definedName name="QBREPORTCOMPARECOL_AVGPRICE" localSheetId="0">FALSE</definedName>
    <definedName name="QBREPORTCOMPARECOL_AVGPRICE" localSheetId="1">FALSE</definedName>
    <definedName name="QBREPORTCOMPARECOL_BUDDIFF" localSheetId="3">FALSE</definedName>
    <definedName name="QBREPORTCOMPARECOL_BUDDIFF" localSheetId="0">FALSE</definedName>
    <definedName name="QBREPORTCOMPARECOL_BUDDIFF" localSheetId="1">TRUE</definedName>
    <definedName name="QBREPORTCOMPARECOL_BUDGET" localSheetId="3">FALSE</definedName>
    <definedName name="QBREPORTCOMPARECOL_BUDGET" localSheetId="0">FALSE</definedName>
    <definedName name="QBREPORTCOMPARECOL_BUDGET" localSheetId="1">TRUE</definedName>
    <definedName name="QBREPORTCOMPARECOL_BUDPCT" localSheetId="3">FALSE</definedName>
    <definedName name="QBREPORTCOMPARECOL_BUDPCT" localSheetId="0">FALSE</definedName>
    <definedName name="QBREPORTCOMPARECOL_BUDPCT" localSheetId="1">TRUE</definedName>
    <definedName name="QBREPORTCOMPARECOL_COGS" localSheetId="3">FALSE</definedName>
    <definedName name="QBREPORTCOMPARECOL_COGS" localSheetId="0">FALSE</definedName>
    <definedName name="QBREPORTCOMPARECOL_COGS" localSheetId="1">FALSE</definedName>
    <definedName name="QBREPORTCOMPARECOL_EXCLUDEAMOUNT" localSheetId="3">FALSE</definedName>
    <definedName name="QBREPORTCOMPARECOL_EXCLUDEAMOUNT" localSheetId="0">FALSE</definedName>
    <definedName name="QBREPORTCOMPARECOL_EXCLUDEAMOUNT" localSheetId="1">FALSE</definedName>
    <definedName name="QBREPORTCOMPARECOL_EXCLUDECURPERIOD" localSheetId="3">FALSE</definedName>
    <definedName name="QBREPORTCOMPARECOL_EXCLUDECURPERIOD" localSheetId="0">FALSE</definedName>
    <definedName name="QBREPORTCOMPARECOL_EXCLUDECURPERIOD" localSheetId="1">FALSE</definedName>
    <definedName name="QBREPORTCOMPARECOL_FORECAST" localSheetId="3">FALSE</definedName>
    <definedName name="QBREPORTCOMPARECOL_FORECAST" localSheetId="0">FALSE</definedName>
    <definedName name="QBREPORTCOMPARECOL_FORECAST" localSheetId="1">FALSE</definedName>
    <definedName name="QBREPORTCOMPARECOL_GROSSMARGIN" localSheetId="3">FALSE</definedName>
    <definedName name="QBREPORTCOMPARECOL_GROSSMARGIN" localSheetId="0">FALSE</definedName>
    <definedName name="QBREPORTCOMPARECOL_GROSSMARGIN" localSheetId="1">FALSE</definedName>
    <definedName name="QBREPORTCOMPARECOL_GROSSMARGINPCT" localSheetId="3">FALSE</definedName>
    <definedName name="QBREPORTCOMPARECOL_GROSSMARGINPCT" localSheetId="0">FALSE</definedName>
    <definedName name="QBREPORTCOMPARECOL_GROSSMARGINPCT" localSheetId="1">FALSE</definedName>
    <definedName name="QBREPORTCOMPARECOL_HOURS" localSheetId="3">FALSE</definedName>
    <definedName name="QBREPORTCOMPARECOL_HOURS" localSheetId="0">FALSE</definedName>
    <definedName name="QBREPORTCOMPARECOL_HOURS" localSheetId="1">FALSE</definedName>
    <definedName name="QBREPORTCOMPARECOL_PCTCOL" localSheetId="3">FALSE</definedName>
    <definedName name="QBREPORTCOMPARECOL_PCTCOL" localSheetId="0">FALSE</definedName>
    <definedName name="QBREPORTCOMPARECOL_PCTCOL" localSheetId="1">FALSE</definedName>
    <definedName name="QBREPORTCOMPARECOL_PCTEXPENSE" localSheetId="3">FALSE</definedName>
    <definedName name="QBREPORTCOMPARECOL_PCTEXPENSE" localSheetId="0">FALSE</definedName>
    <definedName name="QBREPORTCOMPARECOL_PCTEXPENSE" localSheetId="1">FALSE</definedName>
    <definedName name="QBREPORTCOMPARECOL_PCTINCOME" localSheetId="3">FALSE</definedName>
    <definedName name="QBREPORTCOMPARECOL_PCTINCOME" localSheetId="0">FALSE</definedName>
    <definedName name="QBREPORTCOMPARECOL_PCTINCOME" localSheetId="1">FALSE</definedName>
    <definedName name="QBREPORTCOMPARECOL_PCTOFSALES" localSheetId="3">FALSE</definedName>
    <definedName name="QBREPORTCOMPARECOL_PCTOFSALES" localSheetId="0">FALSE</definedName>
    <definedName name="QBREPORTCOMPARECOL_PCTOFSALES" localSheetId="1">FALSE</definedName>
    <definedName name="QBREPORTCOMPARECOL_PCTROW" localSheetId="3">FALSE</definedName>
    <definedName name="QBREPORTCOMPARECOL_PCTROW" localSheetId="0">FALSE</definedName>
    <definedName name="QBREPORTCOMPARECOL_PCTROW" localSheetId="1">FALSE</definedName>
    <definedName name="QBREPORTCOMPARECOL_PPDIFF" localSheetId="3">FALSE</definedName>
    <definedName name="QBREPORTCOMPARECOL_PPDIFF" localSheetId="0">FALSE</definedName>
    <definedName name="QBREPORTCOMPARECOL_PPDIFF" localSheetId="1">FALSE</definedName>
    <definedName name="QBREPORTCOMPARECOL_PPPCT" localSheetId="3">FALSE</definedName>
    <definedName name="QBREPORTCOMPARECOL_PPPCT" localSheetId="0">FALSE</definedName>
    <definedName name="QBREPORTCOMPARECOL_PPPCT" localSheetId="1">FALSE</definedName>
    <definedName name="QBREPORTCOMPARECOL_PREVPERIOD" localSheetId="3">FALSE</definedName>
    <definedName name="QBREPORTCOMPARECOL_PREVPERIOD" localSheetId="0">FALSE</definedName>
    <definedName name="QBREPORTCOMPARECOL_PREVPERIOD" localSheetId="1">FALSE</definedName>
    <definedName name="QBREPORTCOMPARECOL_PREVYEAR" localSheetId="3">FALSE</definedName>
    <definedName name="QBREPORTCOMPARECOL_PREVYEAR" localSheetId="0">FALSE</definedName>
    <definedName name="QBREPORTCOMPARECOL_PREVYEAR" localSheetId="1">FALSE</definedName>
    <definedName name="QBREPORTCOMPARECOL_PYDIFF" localSheetId="3">FALSE</definedName>
    <definedName name="QBREPORTCOMPARECOL_PYDIFF" localSheetId="0">FALSE</definedName>
    <definedName name="QBREPORTCOMPARECOL_PYDIFF" localSheetId="1">FALSE</definedName>
    <definedName name="QBREPORTCOMPARECOL_PYPCT" localSheetId="3">FALSE</definedName>
    <definedName name="QBREPORTCOMPARECOL_PYPCT" localSheetId="0">FALSE</definedName>
    <definedName name="QBREPORTCOMPARECOL_PYPCT" localSheetId="1">FALSE</definedName>
    <definedName name="QBREPORTCOMPARECOL_QTY" localSheetId="3">FALSE</definedName>
    <definedName name="QBREPORTCOMPARECOL_QTY" localSheetId="0">FALSE</definedName>
    <definedName name="QBREPORTCOMPARECOL_QTY" localSheetId="1">FALSE</definedName>
    <definedName name="QBREPORTCOMPARECOL_RATE" localSheetId="3">FALSE</definedName>
    <definedName name="QBREPORTCOMPARECOL_RATE" localSheetId="0">FALSE</definedName>
    <definedName name="QBREPORTCOMPARECOL_RATE" localSheetId="1">FALSE</definedName>
    <definedName name="QBREPORTCOMPARECOL_TRIPBILLEDMILES" localSheetId="3">FALSE</definedName>
    <definedName name="QBREPORTCOMPARECOL_TRIPBILLEDMILES" localSheetId="0">FALSE</definedName>
    <definedName name="QBREPORTCOMPARECOL_TRIPBILLEDMILES" localSheetId="1">FALSE</definedName>
    <definedName name="QBREPORTCOMPARECOL_TRIPBILLINGAMOUNT" localSheetId="3">FALSE</definedName>
    <definedName name="QBREPORTCOMPARECOL_TRIPBILLINGAMOUNT" localSheetId="0">FALSE</definedName>
    <definedName name="QBREPORTCOMPARECOL_TRIPBILLINGAMOUNT" localSheetId="1">FALSE</definedName>
    <definedName name="QBREPORTCOMPARECOL_TRIPMILES" localSheetId="3">FALSE</definedName>
    <definedName name="QBREPORTCOMPARECOL_TRIPMILES" localSheetId="0">FALSE</definedName>
    <definedName name="QBREPORTCOMPARECOL_TRIPMILES" localSheetId="1">FALSE</definedName>
    <definedName name="QBREPORTCOMPARECOL_TRIPNOTBILLABLEMILES" localSheetId="3">FALSE</definedName>
    <definedName name="QBREPORTCOMPARECOL_TRIPNOTBILLABLEMILES" localSheetId="0">FALSE</definedName>
    <definedName name="QBREPORTCOMPARECOL_TRIPNOTBILLABLEMILES" localSheetId="1">FALSE</definedName>
    <definedName name="QBREPORTCOMPARECOL_TRIPTAXDEDUCTIBLEAMOUNT" localSheetId="3">FALSE</definedName>
    <definedName name="QBREPORTCOMPARECOL_TRIPTAXDEDUCTIBLEAMOUNT" localSheetId="0">FALSE</definedName>
    <definedName name="QBREPORTCOMPARECOL_TRIPTAXDEDUCTIBLEAMOUNT" localSheetId="1">FALSE</definedName>
    <definedName name="QBREPORTCOMPARECOL_TRIPUNBILLEDMILES" localSheetId="3">FALSE</definedName>
    <definedName name="QBREPORTCOMPARECOL_TRIPUNBILLEDMILES" localSheetId="0">FALSE</definedName>
    <definedName name="QBREPORTCOMPARECOL_TRIPUNBILLEDMILES" localSheetId="1">FALSE</definedName>
    <definedName name="QBREPORTCOMPARECOL_YTD" localSheetId="3">FALSE</definedName>
    <definedName name="QBREPORTCOMPARECOL_YTD" localSheetId="0">FALSE</definedName>
    <definedName name="QBREPORTCOMPARECOL_YTD" localSheetId="1">FALSE</definedName>
    <definedName name="QBREPORTCOMPARECOL_YTDBUDGET" localSheetId="3">FALSE</definedName>
    <definedName name="QBREPORTCOMPARECOL_YTDBUDGET" localSheetId="0">FALSE</definedName>
    <definedName name="QBREPORTCOMPARECOL_YTDBUDGET" localSheetId="1">FALSE</definedName>
    <definedName name="QBREPORTCOMPARECOL_YTDPCT" localSheetId="3">FALSE</definedName>
    <definedName name="QBREPORTCOMPARECOL_YTDPCT" localSheetId="0">FALSE</definedName>
    <definedName name="QBREPORTCOMPARECOL_YTDPCT" localSheetId="1">FALSE</definedName>
    <definedName name="QBREPORTROWAXIS" localSheetId="3">9</definedName>
    <definedName name="QBREPORTROWAXIS" localSheetId="0">11</definedName>
    <definedName name="QBREPORTROWAXIS" localSheetId="1">11</definedName>
    <definedName name="QBREPORTSUBCOLAXIS" localSheetId="3">0</definedName>
    <definedName name="QBREPORTSUBCOLAXIS" localSheetId="0">0</definedName>
    <definedName name="QBREPORTSUBCOLAXIS" localSheetId="1">24</definedName>
    <definedName name="QBREPORTTYPE" localSheetId="3">5</definedName>
    <definedName name="QBREPORTTYPE" localSheetId="0">0</definedName>
    <definedName name="QBREPORTTYPE" localSheetId="1">288</definedName>
    <definedName name="QBROWHEADERS" localSheetId="3">7</definedName>
    <definedName name="QBROWHEADERS" localSheetId="0">7</definedName>
    <definedName name="QBROWHEADERS" localSheetId="1">7</definedName>
    <definedName name="QBSTARTDATE" localSheetId="3">20220101</definedName>
    <definedName name="QBSTARTDATE" localSheetId="0">20220101</definedName>
    <definedName name="QBSTARTDATE" localSheetId="1">20220101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9" i="4" l="1"/>
  <c r="H82" i="4"/>
  <c r="H57" i="4"/>
  <c r="J121" i="3"/>
  <c r="H140" i="3"/>
  <c r="H141" i="3" s="1"/>
  <c r="K80" i="3"/>
  <c r="J80" i="3"/>
  <c r="H123" i="1"/>
  <c r="H109" i="3"/>
  <c r="H45" i="3"/>
  <c r="H78" i="3" s="1"/>
  <c r="H110" i="1"/>
  <c r="H106" i="1"/>
  <c r="H101" i="1"/>
  <c r="H84" i="4" l="1"/>
  <c r="H88" i="4" s="1"/>
  <c r="H64" i="4"/>
  <c r="H70" i="4" s="1"/>
  <c r="H37" i="4"/>
  <c r="H34" i="4"/>
  <c r="H22" i="4"/>
  <c r="H23" i="4" s="1"/>
  <c r="H10" i="4"/>
  <c r="I132" i="3"/>
  <c r="H132" i="3"/>
  <c r="K131" i="3"/>
  <c r="J131" i="3"/>
  <c r="K130" i="3"/>
  <c r="J130" i="3"/>
  <c r="K129" i="3"/>
  <c r="J129" i="3"/>
  <c r="K127" i="3"/>
  <c r="J127" i="3"/>
  <c r="I126" i="3"/>
  <c r="H126" i="3"/>
  <c r="K125" i="3"/>
  <c r="J125" i="3"/>
  <c r="K124" i="3"/>
  <c r="J124" i="3"/>
  <c r="K123" i="3"/>
  <c r="J123" i="3"/>
  <c r="K122" i="3"/>
  <c r="J122" i="3"/>
  <c r="K120" i="3"/>
  <c r="J120" i="3"/>
  <c r="K118" i="3"/>
  <c r="J118" i="3"/>
  <c r="I115" i="3"/>
  <c r="I116" i="3" s="1"/>
  <c r="H115" i="3"/>
  <c r="H116" i="3" s="1"/>
  <c r="K114" i="3"/>
  <c r="J114" i="3"/>
  <c r="K112" i="3"/>
  <c r="J112" i="3"/>
  <c r="I109" i="3"/>
  <c r="I110" i="3" s="1"/>
  <c r="H110" i="3"/>
  <c r="K107" i="3"/>
  <c r="J107" i="3"/>
  <c r="K105" i="3"/>
  <c r="J105" i="3"/>
  <c r="I102" i="3"/>
  <c r="I103" i="3" s="1"/>
  <c r="H102" i="3"/>
  <c r="K101" i="3"/>
  <c r="J101" i="3"/>
  <c r="K99" i="3"/>
  <c r="J99" i="3"/>
  <c r="I97" i="3"/>
  <c r="H97" i="3"/>
  <c r="K96" i="3"/>
  <c r="J96" i="3"/>
  <c r="K95" i="3"/>
  <c r="J95" i="3"/>
  <c r="K94" i="3"/>
  <c r="J94" i="3"/>
  <c r="K85" i="3"/>
  <c r="J85" i="3"/>
  <c r="K84" i="3"/>
  <c r="J84" i="3"/>
  <c r="K83" i="3"/>
  <c r="J83" i="3"/>
  <c r="K82" i="3"/>
  <c r="J82" i="3"/>
  <c r="K81" i="3"/>
  <c r="J81" i="3"/>
  <c r="I78" i="3"/>
  <c r="K77" i="3"/>
  <c r="J77" i="3"/>
  <c r="H115" i="1"/>
  <c r="H129" i="1" s="1"/>
  <c r="H97" i="1"/>
  <c r="H45" i="1"/>
  <c r="H77" i="1" s="1"/>
  <c r="H15" i="4" l="1"/>
  <c r="H16" i="4" s="1"/>
  <c r="H24" i="4" s="1"/>
  <c r="H133" i="3"/>
  <c r="H130" i="1"/>
  <c r="H58" i="4"/>
  <c r="J126" i="3"/>
  <c r="H84" i="1"/>
  <c r="H85" i="1" s="1"/>
  <c r="J78" i="3"/>
  <c r="J102" i="3"/>
  <c r="K126" i="3"/>
  <c r="K78" i="3"/>
  <c r="I133" i="3"/>
  <c r="I86" i="3"/>
  <c r="I87" i="3" s="1"/>
  <c r="H103" i="3"/>
  <c r="H86" i="3"/>
  <c r="H87" i="3" s="1"/>
  <c r="K102" i="3"/>
  <c r="J132" i="3"/>
  <c r="K132" i="3"/>
  <c r="J97" i="3"/>
  <c r="K116" i="3"/>
  <c r="J116" i="3"/>
  <c r="J115" i="3"/>
  <c r="K115" i="3"/>
  <c r="K110" i="3"/>
  <c r="J110" i="3"/>
  <c r="J109" i="3"/>
  <c r="K109" i="3"/>
  <c r="K97" i="3"/>
  <c r="H71" i="4" l="1"/>
  <c r="H72" i="4" s="1"/>
  <c r="H73" i="4" s="1"/>
  <c r="J103" i="3"/>
  <c r="H134" i="3"/>
  <c r="H135" i="3" s="1"/>
  <c r="H136" i="3" s="1"/>
  <c r="H142" i="3" s="1"/>
  <c r="J133" i="3"/>
  <c r="H131" i="1"/>
  <c r="H132" i="1" s="1"/>
  <c r="J87" i="3"/>
  <c r="K133" i="3"/>
  <c r="K87" i="3"/>
  <c r="I134" i="3"/>
  <c r="I135" i="3" s="1"/>
  <c r="I136" i="3" s="1"/>
  <c r="J86" i="3"/>
  <c r="K86" i="3"/>
  <c r="K103" i="3"/>
  <c r="J134" i="3" l="1"/>
  <c r="K134" i="3"/>
  <c r="K135" i="3"/>
  <c r="J135" i="3"/>
  <c r="J136" i="3" l="1"/>
  <c r="K136" i="3"/>
</calcChain>
</file>

<file path=xl/sharedStrings.xml><?xml version="1.0" encoding="utf-8"?>
<sst xmlns="http://schemas.openxmlformats.org/spreadsheetml/2006/main" count="353" uniqueCount="238">
  <si>
    <t>Ordinary Income/Expense</t>
  </si>
  <si>
    <t>Income</t>
  </si>
  <si>
    <t>40 · Income from Churches</t>
  </si>
  <si>
    <t>40004 · Anchor Baptist Church</t>
  </si>
  <si>
    <t>40034 · Cane Run Station Cowboy Ch.</t>
  </si>
  <si>
    <t>40037 · Cedar Grove Baptist Church</t>
  </si>
  <si>
    <t>40040 · Center Point Church</t>
  </si>
  <si>
    <t>40045 · Central Baptist Church, Paris</t>
  </si>
  <si>
    <t>40060 · Clear Creek Baptist Church</t>
  </si>
  <si>
    <t>40068 · Cornerstone Baptist Church, Nic</t>
  </si>
  <si>
    <t>40070 · Crosswoods Baptist Church</t>
  </si>
  <si>
    <t>40075 · David's Fork Baptist Church</t>
  </si>
  <si>
    <t>40085 · Durbin Memorial Baptist Church</t>
  </si>
  <si>
    <t>40095 · Edgewood Baptist Church</t>
  </si>
  <si>
    <t>40115 · First Baptist Church, Lexington</t>
  </si>
  <si>
    <t>40120 · First Baptist Church, Mt. Ster.</t>
  </si>
  <si>
    <t>40130 · First Baptist Church, Win.</t>
  </si>
  <si>
    <t>40135 · Gano Baptist Church</t>
  </si>
  <si>
    <t>40145 · Georgetown Baptist Church</t>
  </si>
  <si>
    <t>40155 · Grace Baptist Church</t>
  </si>
  <si>
    <t>40160 · Great Crossing Baptist Church</t>
  </si>
  <si>
    <t>40165 · Highlands Baptist Church</t>
  </si>
  <si>
    <t>40180 · Immanuel Baptist Church</t>
  </si>
  <si>
    <t>40180A · Immanuel @ Armstrong Mill</t>
  </si>
  <si>
    <t>40180 · Immanuel Baptist Church - Other</t>
  </si>
  <si>
    <t>Total 40180 · Immanuel Baptist Church</t>
  </si>
  <si>
    <t>40205 · Mallard Point Baptist Church</t>
  </si>
  <si>
    <t>40230 · The Mission Church of Lexington</t>
  </si>
  <si>
    <t>40235 · Mt. Freedom Baptist Church</t>
  </si>
  <si>
    <t>40240 · Mt. Pleasant Baptist Church</t>
  </si>
  <si>
    <t>40245 · Mt. Vernon Baptist Church</t>
  </si>
  <si>
    <t>40255 · New Hope Baptist Church, Vers.</t>
  </si>
  <si>
    <t>40260 · Nicholasville Baptist Church</t>
  </si>
  <si>
    <t>40275 · Parkway Baptist Church</t>
  </si>
  <si>
    <t>40285 · Pinckard Baptist Church</t>
  </si>
  <si>
    <t>40290 · Porter Memorial Baptist Church</t>
  </si>
  <si>
    <t>40305 · Rosemont Baptist Church</t>
  </si>
  <si>
    <t>40320 · Safe Harbor Baptist Church</t>
  </si>
  <si>
    <t>40335 · Silas Baptist Church</t>
  </si>
  <si>
    <t>40340 · South Elkhorn Baptist Church</t>
  </si>
  <si>
    <t>40345 · Southern Heights Baptist Church</t>
  </si>
  <si>
    <t>40385 · Versailles Baptist Church</t>
  </si>
  <si>
    <t>Total 40 · Income from Churches</t>
  </si>
  <si>
    <t>42 · KBC Support</t>
  </si>
  <si>
    <t>45 · Special/Misc/Interest Income</t>
  </si>
  <si>
    <t>49 · KBC Ministry Specialist Grant</t>
  </si>
  <si>
    <t>Total Income</t>
  </si>
  <si>
    <t>Gross Profit</t>
  </si>
  <si>
    <t>Expense</t>
  </si>
  <si>
    <t>641 · Administrative Ministry Exp.</t>
  </si>
  <si>
    <t>6411 · Administrative Staff</t>
  </si>
  <si>
    <t>6416 · Staff Benefits</t>
  </si>
  <si>
    <t>Total 641 · Administrative Ministry Exp.</t>
  </si>
  <si>
    <t>642 · Church/Leadership Development</t>
  </si>
  <si>
    <t>6421 · Consultants</t>
  </si>
  <si>
    <t>Total 642 · Church/Leadership Development</t>
  </si>
  <si>
    <t>643 · Church Planting</t>
  </si>
  <si>
    <t>6431 · Consultants</t>
  </si>
  <si>
    <t>Total 643 · Church Planting</t>
  </si>
  <si>
    <t>644 · Church Revitalization</t>
  </si>
  <si>
    <t>6441 · Consultants</t>
  </si>
  <si>
    <t>Total 644 · Church Revitalization</t>
  </si>
  <si>
    <t>645 · Church-Led Compassion/ Min.</t>
  </si>
  <si>
    <t>6451 · Compassion/Community Min. Spec.</t>
  </si>
  <si>
    <t>6451B · Community Ministries Specialist</t>
  </si>
  <si>
    <t>Total 6451 · Compassion/Community Min. Spec.</t>
  </si>
  <si>
    <t>Total 645 · Church-Led Compassion/ Min.</t>
  </si>
  <si>
    <t>Total Expense</t>
  </si>
  <si>
    <t>Net Ordinary Income</t>
  </si>
  <si>
    <t>Net Income</t>
  </si>
  <si>
    <t>Jan - Dec 22</t>
  </si>
  <si>
    <t>Budget</t>
  </si>
  <si>
    <t>$ Over Budget</t>
  </si>
  <si>
    <t>% of Budget</t>
  </si>
  <si>
    <t>40 · Income from Churches - Other</t>
  </si>
  <si>
    <t>45A · Irishtown Ministry/CKNB Grant</t>
  </si>
  <si>
    <t>47 · Designated Account Income</t>
  </si>
  <si>
    <t>48 · KBC WMU Grant</t>
  </si>
  <si>
    <t>6412 · Office Expenses/Communications</t>
  </si>
  <si>
    <t>6423 · Equipping/Connecting Events/Con</t>
  </si>
  <si>
    <t>6423A1 · Events/Grants</t>
  </si>
  <si>
    <t>Total 6423 · Equipping/Connecting Events/Con</t>
  </si>
  <si>
    <t>6433 · Church Planting/Consultations</t>
  </si>
  <si>
    <t>6433I · Events/Grants</t>
  </si>
  <si>
    <t>Total 6433 · Church Planting/Consultations</t>
  </si>
  <si>
    <t>6442 · Equipping/Training/Consultation</t>
  </si>
  <si>
    <t>6442E · Consultations - Uncommitted</t>
  </si>
  <si>
    <t>Total 6442 · Equipping/Training/Consultation</t>
  </si>
  <si>
    <t>6452 · Church Based Ministry Grants</t>
  </si>
  <si>
    <t>6452A · Hot Meals</t>
  </si>
  <si>
    <t>6452D · Toy Project</t>
  </si>
  <si>
    <t>6452F · Collegiate Ministry</t>
  </si>
  <si>
    <t>6452G · Salvation/LEX</t>
  </si>
  <si>
    <t>6452K · Irishtown Ministry Center</t>
  </si>
  <si>
    <t>Total 6452 · Church Based Ministry Grants</t>
  </si>
  <si>
    <t>6453 · Disaster Relief/Outreach Units</t>
  </si>
  <si>
    <t>6456 · International Ministries</t>
  </si>
  <si>
    <t>6456B · Hispanic</t>
  </si>
  <si>
    <t>6456C · International</t>
  </si>
  <si>
    <t>6456E · Miscellaneous Expenses</t>
  </si>
  <si>
    <t>Total 6456 · International Ministries</t>
  </si>
  <si>
    <t>ASSETS</t>
  </si>
  <si>
    <t>Current Assets</t>
  </si>
  <si>
    <t>Checking/Savings</t>
  </si>
  <si>
    <t>1101 · Republic Bank</t>
  </si>
  <si>
    <t>1103 · Republic Bank Money Market</t>
  </si>
  <si>
    <t>1105A · Edward Jones</t>
  </si>
  <si>
    <t>1105 · Edward Jones Investment</t>
  </si>
  <si>
    <t>1106 · Edward Jones Checking</t>
  </si>
  <si>
    <t>Total 1105A · Edward Jones</t>
  </si>
  <si>
    <t>1108 · Thrivent</t>
  </si>
  <si>
    <t>1110 · Kentucky Baptist Foundation</t>
  </si>
  <si>
    <t>Total Checking/Savings</t>
  </si>
  <si>
    <t>Total Current Assets</t>
  </si>
  <si>
    <t>Fixed Assets</t>
  </si>
  <si>
    <t>12 · Fixed Assets</t>
  </si>
  <si>
    <t>1201 · Office Furniture</t>
  </si>
  <si>
    <t>1204 · Building/Land - Irishtown</t>
  </si>
  <si>
    <t>1206 · Beringer Dr House</t>
  </si>
  <si>
    <t>Total 12 · Fixed Assets</t>
  </si>
  <si>
    <t>Total Fixed Assets</t>
  </si>
  <si>
    <t>TOTAL ASSETS</t>
  </si>
  <si>
    <t>LIABILITIES &amp; EQUITY</t>
  </si>
  <si>
    <t>Liabilities</t>
  </si>
  <si>
    <t>Current Liabilities</t>
  </si>
  <si>
    <t>Other Current Liabilities</t>
  </si>
  <si>
    <t>22 · Mission Obligation - Designated</t>
  </si>
  <si>
    <t>22A · Church/Community Min. Support</t>
  </si>
  <si>
    <t>2201 · Race Track</t>
  </si>
  <si>
    <t>2203 · Disaster Relief Trailer</t>
  </si>
  <si>
    <t>2204 · Evangelism/Party Trailer</t>
  </si>
  <si>
    <t>Total 22A · Church/Community Min. Support</t>
  </si>
  <si>
    <t>22B · Church Planting</t>
  </si>
  <si>
    <t>2220 · Hispanic Bible Institute</t>
  </si>
  <si>
    <t>Total 22B · Church Planting</t>
  </si>
  <si>
    <t>22C · Other Designated</t>
  </si>
  <si>
    <t>2235 · Mission Partnership</t>
  </si>
  <si>
    <t>2237 · Executive Director Expenses</t>
  </si>
  <si>
    <t>2238 · Mexico Mission Partnership</t>
  </si>
  <si>
    <t>2241 · SGBC Beringer House</t>
  </si>
  <si>
    <t>2243 · EDSF</t>
  </si>
  <si>
    <t>2250 · Church Multiplication Strategy</t>
  </si>
  <si>
    <t>2251 · Sadieville Church Property</t>
  </si>
  <si>
    <t>2252 · Disaster Relief</t>
  </si>
  <si>
    <t>2253 · Irishtown Ministry</t>
  </si>
  <si>
    <t>2254 · Pam Polkey Guidestone</t>
  </si>
  <si>
    <t>2255 · 2022 Special Projects</t>
  </si>
  <si>
    <t>Total 22C · Other Designated</t>
  </si>
  <si>
    <t>Total 22 · Mission Obligation - Designated</t>
  </si>
  <si>
    <t>24 · Payroll Liabilities</t>
  </si>
  <si>
    <t>240 · Federal Taxes</t>
  </si>
  <si>
    <t>2401 · Social Security</t>
  </si>
  <si>
    <t>2402 · Medicare</t>
  </si>
  <si>
    <t>2403 · Federal Withholdings</t>
  </si>
  <si>
    <t>Total 240 · Federal Taxes</t>
  </si>
  <si>
    <t>241 · State Taxes Withheld</t>
  </si>
  <si>
    <t>242 · Lexington City Tax Withheld</t>
  </si>
  <si>
    <t>243 · FCPS School Tax Withheld</t>
  </si>
  <si>
    <t>244 · Retirement Payable</t>
  </si>
  <si>
    <t>245 · Health Insurance Payable</t>
  </si>
  <si>
    <t>Total 24 · Payroll Liabilities</t>
  </si>
  <si>
    <t>Total Other Current Liabilities</t>
  </si>
  <si>
    <t>Total Current Liabilities</t>
  </si>
  <si>
    <t>Total Liabilities</t>
  </si>
  <si>
    <t>Equity</t>
  </si>
  <si>
    <t>3 · Net Assets</t>
  </si>
  <si>
    <t>31 · Unrestricted</t>
  </si>
  <si>
    <t>32 · Profit Sale of Building/Reno</t>
  </si>
  <si>
    <t>33 · Restricted</t>
  </si>
  <si>
    <t>2205 · Anna White Missions</t>
  </si>
  <si>
    <t>2226 · Sale of Building</t>
  </si>
  <si>
    <t>2242 · St Gr BC Beringer House</t>
  </si>
  <si>
    <t>Total 33 · Restricted</t>
  </si>
  <si>
    <t>36 · Church Development</t>
  </si>
  <si>
    <t>Total 3 · Net Assets</t>
  </si>
  <si>
    <t>30000 · Opening Balance Equity</t>
  </si>
  <si>
    <t>32000 · Unrestricted Net Assets</t>
  </si>
  <si>
    <t>Total Equity</t>
  </si>
  <si>
    <t>TOTAL LIABILITIES &amp; EQUITY</t>
  </si>
  <si>
    <t>40008 · Bluegrass Deaf Mission</t>
  </si>
  <si>
    <t>40015 · Broadway Baptist Church</t>
  </si>
  <si>
    <t>40020 · Brookside Baptist Church</t>
  </si>
  <si>
    <t>40067 · Cornerstone Baptist Church, Lex</t>
  </si>
  <si>
    <t>40069 · Commonwealth City Church</t>
  </si>
  <si>
    <t>40090 · East Hickman Baptist Church</t>
  </si>
  <si>
    <t>40153 · Gospel Collective Church</t>
  </si>
  <si>
    <t>40170 · Hillcrest Baptist Church</t>
  </si>
  <si>
    <t>40180B · Immanuel @ Georgetown</t>
  </si>
  <si>
    <t xml:space="preserve">40185 · Lawrenceburg Baptist Church </t>
  </si>
  <si>
    <t>40260 · North View Baptist Church</t>
  </si>
  <si>
    <t>40305 · Russell Cave Baptist Church</t>
  </si>
  <si>
    <t>40380 · Trinity Baptist Church</t>
  </si>
  <si>
    <t>40385 · White Sulphur Baptist Church</t>
  </si>
  <si>
    <t>6412A · Office Expenses/Communications</t>
  </si>
  <si>
    <t>6434 · KBC Church Planter Grants</t>
  </si>
  <si>
    <t>2256 · Discipleship Summit</t>
  </si>
  <si>
    <t>40080 · Dry Run Baptist Church</t>
  </si>
  <si>
    <t xml:space="preserve">40187 · Lexington Baptist Temple/Graceway </t>
  </si>
  <si>
    <t>40125 · First Baptist Church, Paris</t>
  </si>
  <si>
    <t>40212 · Means Baptist Church</t>
  </si>
  <si>
    <t xml:space="preserve">40225 · Millville Baptist Church </t>
  </si>
  <si>
    <t>43 · Julia Woodward Offering</t>
  </si>
  <si>
    <t xml:space="preserve">40205 · Mallard Point Baptist Church </t>
  </si>
  <si>
    <t xml:space="preserve">40212 · Means Baptist Church </t>
  </si>
  <si>
    <t>40089 · Haitian Eastern Baptist Church</t>
  </si>
  <si>
    <t>2257 · Bourbon Co. Hispanic Ministry</t>
  </si>
  <si>
    <t>40006 · Assembly of Saints</t>
  </si>
  <si>
    <t>40280 · Penn Ave Baptist Church</t>
  </si>
  <si>
    <t>40375 · The Church at Tatesbrook</t>
  </si>
  <si>
    <t>2260 · Irishtown Renovation</t>
  </si>
  <si>
    <t>2258 · Dry Run</t>
  </si>
  <si>
    <t>40065· Clover Bottom Baptist Church</t>
  </si>
  <si>
    <t xml:space="preserve">40195 · Long Lick Baptist Church </t>
  </si>
  <si>
    <t>40300 · River View Baptist Church</t>
  </si>
  <si>
    <t>40021 · Cadentown Baptist Church</t>
  </si>
  <si>
    <t>40065 · Clover Bottom Baptist Church</t>
  </si>
  <si>
    <t>40195 · Long Lick  Baptist Church</t>
  </si>
  <si>
    <t xml:space="preserve">40181 · The Jericho Initiative </t>
  </si>
  <si>
    <t>40091 · Eastside Baptist Church</t>
  </si>
  <si>
    <t>Other Income/Expenses</t>
  </si>
  <si>
    <t>Other Income</t>
  </si>
  <si>
    <t>4600 · Casualty Net Gains/Losses</t>
  </si>
  <si>
    <t>Total Other Income</t>
  </si>
  <si>
    <t>Net Other Income</t>
  </si>
  <si>
    <t xml:space="preserve">40191 · Living Hope Baptist  </t>
  </si>
  <si>
    <t xml:space="preserve">40191· Living Hope Baptist </t>
  </si>
  <si>
    <t>40177 · Imani Baptist Church</t>
  </si>
  <si>
    <t>2261 · MLSA</t>
  </si>
  <si>
    <t>1111 · CD - Republic Bank</t>
  </si>
  <si>
    <t>Dec 22</t>
  </si>
  <si>
    <t>6452B · Sack Lunch</t>
  </si>
  <si>
    <t>40203 · Main Street Baptist Church</t>
  </si>
  <si>
    <t xml:space="preserve">40203 · Main Street Baptist Church </t>
  </si>
  <si>
    <t>6452B · Sack Lunches</t>
  </si>
  <si>
    <t>Dec 31, 22</t>
  </si>
  <si>
    <t>1112 · Republic Bank Mexico Missions</t>
  </si>
  <si>
    <t>2263 · Hispanic Account</t>
  </si>
  <si>
    <t>2264 · Minister Assistance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</si>
</sst>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\-#,##0.00"/>
    <numFmt numFmtId="165" formatCode="#,##0.0#%;\-#,##0.0#%"/>
  </numFmts>
  <fonts count="9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3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49" fontId="4" fillId="0" borderId="0" xfId="0" applyNumberFormat="1" applyFont="1"/>
    <xf numFmtId="49" fontId="0" fillId="0" borderId="0" xfId="0" applyNumberFormat="1" applyAlignment="1">
      <alignment horizontal="centerContinuous"/>
    </xf>
    <xf numFmtId="164" fontId="5" fillId="0" borderId="0" xfId="0" applyNumberFormat="1" applyFont="1"/>
    <xf numFmtId="165" fontId="5" fillId="0" borderId="0" xfId="0" applyNumberFormat="1" applyFont="1"/>
    <xf numFmtId="164" fontId="5" fillId="0" borderId="2" xfId="0" applyNumberFormat="1" applyFont="1" applyBorder="1"/>
    <xf numFmtId="165" fontId="5" fillId="0" borderId="2" xfId="0" applyNumberFormat="1" applyFont="1" applyBorder="1"/>
    <xf numFmtId="164" fontId="5" fillId="0" borderId="3" xfId="0" applyNumberFormat="1" applyFont="1" applyBorder="1"/>
    <xf numFmtId="165" fontId="5" fillId="0" borderId="3" xfId="0" applyNumberFormat="1" applyFont="1" applyBorder="1"/>
    <xf numFmtId="164" fontId="5" fillId="0" borderId="4" xfId="0" applyNumberFormat="1" applyFont="1" applyBorder="1"/>
    <xf numFmtId="165" fontId="5" fillId="0" borderId="4" xfId="0" applyNumberFormat="1" applyFont="1" applyBorder="1"/>
    <xf numFmtId="164" fontId="4" fillId="0" borderId="5" xfId="0" applyNumberFormat="1" applyFont="1" applyBorder="1"/>
    <xf numFmtId="165" fontId="4" fillId="0" borderId="5" xfId="0" applyNumberFormat="1" applyFont="1" applyBorder="1"/>
    <xf numFmtId="0" fontId="4" fillId="0" borderId="0" xfId="0" applyFont="1"/>
    <xf numFmtId="49" fontId="4" fillId="0" borderId="0" xfId="0" applyNumberFormat="1" applyFont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39" fontId="0" fillId="0" borderId="0" xfId="0" applyNumberFormat="1"/>
    <xf numFmtId="4" fontId="7" fillId="0" borderId="0" xfId="2" applyNumberFormat="1" applyFont="1"/>
    <xf numFmtId="4" fontId="7" fillId="0" borderId="0" xfId="0" applyNumberFormat="1" applyFont="1"/>
    <xf numFmtId="4" fontId="7" fillId="0" borderId="2" xfId="0" applyNumberFormat="1" applyFont="1" applyBorder="1"/>
    <xf numFmtId="4" fontId="8" fillId="0" borderId="0" xfId="0" applyNumberFormat="1" applyFont="1"/>
    <xf numFmtId="0" fontId="3" fillId="0" borderId="0" xfId="1"/>
    <xf numFmtId="164" fontId="2" fillId="0" borderId="0" xfId="0" applyNumberFormat="1" applyFont="1" applyBorder="1"/>
  </cellXfs>
  <cellStyles count="3">
    <cellStyle name="Comma" xfId="2" builtinId="3"/>
    <cellStyle name="Normal" xfId="0" builtinId="0"/>
    <cellStyle name="Normal 2" xfId="1" xr:uid="{8E3E96B4-0E71-491B-9D93-44CEFB77C9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114300</xdr:colOff>
          <xdr:row>2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114300</xdr:colOff>
          <xdr:row>2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314325</xdr:colOff>
      <xdr:row>28</xdr:row>
      <xdr:rowOff>19050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58325" cy="455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9217" name="FILTER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3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9218" name="HEADER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3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7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6.xml"/><Relationship Id="rId5" Type="http://schemas.openxmlformats.org/officeDocument/2006/relationships/image" Target="../media/image6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F94EF-507C-47FA-A080-21695E20E285}">
  <sheetPr codeName="Sheet1"/>
  <dimension ref="A2:H139"/>
  <sheetViews>
    <sheetView tabSelected="1" zoomScaleNormal="100" workbookViewId="0">
      <pane xSplit="7" ySplit="2" topLeftCell="H80" activePane="bottomRight" state="frozenSplit"/>
      <selection pane="topRight" activeCell="H1" sqref="H1"/>
      <selection pane="bottomLeft" activeCell="A2" sqref="A2"/>
      <selection pane="bottomRight" activeCell="A92" sqref="A92:E95"/>
    </sheetView>
  </sheetViews>
  <sheetFormatPr defaultRowHeight="15" x14ac:dyDescent="0.25"/>
  <cols>
    <col min="1" max="6" width="3" style="7" customWidth="1"/>
    <col min="7" max="7" width="36.85546875" style="7" customWidth="1"/>
    <col min="8" max="8" width="12.28515625" bestFit="1" customWidth="1"/>
  </cols>
  <sheetData>
    <row r="2" spans="1:8" s="10" customFormat="1" ht="15.75" thickBot="1" x14ac:dyDescent="0.3">
      <c r="A2" s="8"/>
      <c r="B2" s="8"/>
      <c r="C2" s="8"/>
      <c r="D2" s="8"/>
      <c r="E2" s="8"/>
      <c r="F2" s="8"/>
      <c r="G2" s="8"/>
      <c r="H2" s="9" t="s">
        <v>229</v>
      </c>
    </row>
    <row r="3" spans="1:8" ht="15.75" thickTop="1" x14ac:dyDescent="0.25">
      <c r="A3" s="1"/>
      <c r="B3" s="1" t="s">
        <v>0</v>
      </c>
      <c r="C3" s="1"/>
      <c r="D3" s="1"/>
      <c r="E3" s="1"/>
      <c r="F3" s="1"/>
      <c r="G3" s="1"/>
      <c r="H3" s="2"/>
    </row>
    <row r="4" spans="1:8" x14ac:dyDescent="0.25">
      <c r="A4" s="1"/>
      <c r="B4" s="1"/>
      <c r="C4" s="1"/>
      <c r="D4" s="1" t="s">
        <v>1</v>
      </c>
      <c r="E4" s="1"/>
      <c r="F4" s="1"/>
      <c r="G4" s="1"/>
      <c r="H4" s="2"/>
    </row>
    <row r="5" spans="1:8" x14ac:dyDescent="0.25">
      <c r="A5" s="1"/>
      <c r="B5" s="1"/>
      <c r="C5" s="1"/>
      <c r="D5" s="1"/>
      <c r="E5" s="1" t="s">
        <v>2</v>
      </c>
      <c r="F5" s="1"/>
      <c r="G5" s="1"/>
      <c r="H5" s="2"/>
    </row>
    <row r="6" spans="1:8" x14ac:dyDescent="0.25">
      <c r="A6" s="1"/>
      <c r="B6" s="1"/>
      <c r="C6" s="1"/>
      <c r="D6" s="1"/>
      <c r="E6" s="1"/>
      <c r="F6" s="1" t="s">
        <v>3</v>
      </c>
      <c r="G6" s="1"/>
      <c r="H6" s="2">
        <v>2000</v>
      </c>
    </row>
    <row r="7" spans="1:8" x14ac:dyDescent="0.25">
      <c r="A7" s="1"/>
      <c r="B7" s="1"/>
      <c r="C7" s="1"/>
      <c r="D7" s="1"/>
      <c r="E7" s="1"/>
      <c r="F7" s="1" t="s">
        <v>206</v>
      </c>
      <c r="G7" s="1"/>
      <c r="H7" s="2">
        <v>300</v>
      </c>
    </row>
    <row r="8" spans="1:8" x14ac:dyDescent="0.25">
      <c r="A8" s="1"/>
      <c r="B8" s="1"/>
      <c r="C8" s="1"/>
      <c r="D8" s="1"/>
      <c r="E8" s="1"/>
      <c r="F8" s="1" t="s">
        <v>179</v>
      </c>
      <c r="G8" s="1"/>
      <c r="H8" s="2">
        <v>0</v>
      </c>
    </row>
    <row r="9" spans="1:8" x14ac:dyDescent="0.25">
      <c r="A9" s="1"/>
      <c r="B9" s="1"/>
      <c r="C9" s="1"/>
      <c r="D9" s="1"/>
      <c r="E9" s="1"/>
      <c r="F9" s="1" t="s">
        <v>180</v>
      </c>
      <c r="G9" s="1"/>
      <c r="H9" s="2">
        <v>614.12</v>
      </c>
    </row>
    <row r="10" spans="1:8" x14ac:dyDescent="0.25">
      <c r="A10" s="1"/>
      <c r="B10" s="1"/>
      <c r="C10" s="1"/>
      <c r="D10" s="1"/>
      <c r="E10" s="1"/>
      <c r="F10" s="1" t="s">
        <v>181</v>
      </c>
      <c r="G10" s="1"/>
      <c r="H10" s="2">
        <v>168.12</v>
      </c>
    </row>
    <row r="11" spans="1:8" x14ac:dyDescent="0.25">
      <c r="A11" s="1"/>
      <c r="B11" s="1"/>
      <c r="C11" s="1"/>
      <c r="D11" s="1"/>
      <c r="E11" s="1"/>
      <c r="F11" s="1" t="s">
        <v>214</v>
      </c>
      <c r="G11" s="1"/>
      <c r="H11" s="2">
        <v>0</v>
      </c>
    </row>
    <row r="12" spans="1:8" x14ac:dyDescent="0.25">
      <c r="A12" s="1"/>
      <c r="B12" s="1"/>
      <c r="C12" s="1"/>
      <c r="D12" s="1"/>
      <c r="E12" s="1"/>
      <c r="F12" s="1" t="s">
        <v>4</v>
      </c>
      <c r="G12" s="1"/>
      <c r="H12" s="2">
        <v>0</v>
      </c>
    </row>
    <row r="13" spans="1:8" x14ac:dyDescent="0.25">
      <c r="A13" s="1"/>
      <c r="B13" s="1"/>
      <c r="C13" s="1"/>
      <c r="D13" s="1"/>
      <c r="E13" s="1"/>
      <c r="F13" s="1" t="s">
        <v>5</v>
      </c>
      <c r="G13" s="1"/>
      <c r="H13" s="2">
        <v>0</v>
      </c>
    </row>
    <row r="14" spans="1:8" x14ac:dyDescent="0.25">
      <c r="A14" s="1"/>
      <c r="B14" s="1"/>
      <c r="C14" s="1"/>
      <c r="D14" s="1"/>
      <c r="E14" s="1"/>
      <c r="F14" s="1" t="s">
        <v>6</v>
      </c>
      <c r="G14" s="1"/>
      <c r="H14" s="2">
        <v>100</v>
      </c>
    </row>
    <row r="15" spans="1:8" x14ac:dyDescent="0.25">
      <c r="A15" s="1"/>
      <c r="B15" s="1"/>
      <c r="C15" s="1"/>
      <c r="D15" s="1"/>
      <c r="E15" s="1"/>
      <c r="F15" s="1" t="s">
        <v>7</v>
      </c>
      <c r="G15" s="1"/>
      <c r="H15" s="2">
        <v>0</v>
      </c>
    </row>
    <row r="16" spans="1:8" x14ac:dyDescent="0.25">
      <c r="A16" s="1"/>
      <c r="B16" s="1"/>
      <c r="C16" s="1"/>
      <c r="D16" s="1"/>
      <c r="E16" s="1"/>
      <c r="F16" s="1" t="s">
        <v>8</v>
      </c>
      <c r="G16" s="1"/>
      <c r="H16" s="2">
        <v>50</v>
      </c>
    </row>
    <row r="17" spans="1:8" x14ac:dyDescent="0.25">
      <c r="A17" s="1"/>
      <c r="B17" s="1"/>
      <c r="C17" s="1"/>
      <c r="D17" s="1"/>
      <c r="E17" s="1"/>
      <c r="F17" s="1" t="s">
        <v>211</v>
      </c>
      <c r="G17" s="1"/>
      <c r="H17" s="2">
        <v>0</v>
      </c>
    </row>
    <row r="18" spans="1:8" x14ac:dyDescent="0.25">
      <c r="A18" s="1"/>
      <c r="B18" s="1"/>
      <c r="C18" s="1"/>
      <c r="D18" s="1"/>
      <c r="E18" s="1"/>
      <c r="F18" s="1" t="s">
        <v>182</v>
      </c>
      <c r="G18" s="1"/>
      <c r="H18" s="2">
        <v>0</v>
      </c>
    </row>
    <row r="19" spans="1:8" x14ac:dyDescent="0.25">
      <c r="A19" s="1"/>
      <c r="B19" s="1"/>
      <c r="C19" s="1"/>
      <c r="D19" s="1"/>
      <c r="E19" s="1"/>
      <c r="F19" s="1" t="s">
        <v>9</v>
      </c>
      <c r="G19" s="1"/>
      <c r="H19" s="2">
        <v>183</v>
      </c>
    </row>
    <row r="20" spans="1:8" x14ac:dyDescent="0.25">
      <c r="A20" s="1"/>
      <c r="B20" s="1"/>
      <c r="C20" s="1"/>
      <c r="D20" s="1"/>
      <c r="E20" s="1"/>
      <c r="F20" s="1" t="s">
        <v>183</v>
      </c>
      <c r="G20" s="1"/>
      <c r="H20" s="2">
        <v>0</v>
      </c>
    </row>
    <row r="21" spans="1:8" x14ac:dyDescent="0.25">
      <c r="A21" s="1"/>
      <c r="B21" s="1"/>
      <c r="C21" s="1"/>
      <c r="D21" s="1"/>
      <c r="E21" s="1"/>
      <c r="F21" s="1" t="s">
        <v>10</v>
      </c>
      <c r="G21" s="1"/>
      <c r="H21" s="2">
        <v>435</v>
      </c>
    </row>
    <row r="22" spans="1:8" x14ac:dyDescent="0.25">
      <c r="A22" s="1"/>
      <c r="B22" s="1"/>
      <c r="C22" s="1"/>
      <c r="D22" s="1"/>
      <c r="E22" s="1"/>
      <c r="F22" s="1" t="s">
        <v>11</v>
      </c>
      <c r="G22" s="1"/>
      <c r="H22" s="2">
        <v>300</v>
      </c>
    </row>
    <row r="23" spans="1:8" x14ac:dyDescent="0.25">
      <c r="A23" s="1"/>
      <c r="B23" s="1"/>
      <c r="C23" s="1"/>
      <c r="D23" s="1"/>
      <c r="E23" s="1"/>
      <c r="F23" s="1" t="s">
        <v>196</v>
      </c>
      <c r="G23" s="1"/>
      <c r="H23" s="2">
        <v>0</v>
      </c>
    </row>
    <row r="24" spans="1:8" x14ac:dyDescent="0.25">
      <c r="A24" s="1"/>
      <c r="B24" s="1"/>
      <c r="C24" s="1"/>
      <c r="D24" s="1"/>
      <c r="E24" s="1"/>
      <c r="F24" s="1" t="s">
        <v>12</v>
      </c>
      <c r="G24" s="1"/>
      <c r="H24" s="2">
        <v>0</v>
      </c>
    </row>
    <row r="25" spans="1:8" x14ac:dyDescent="0.25">
      <c r="A25" s="1"/>
      <c r="B25" s="1"/>
      <c r="C25" s="1"/>
      <c r="D25" s="1"/>
      <c r="E25" s="1"/>
      <c r="F25" s="1" t="s">
        <v>204</v>
      </c>
      <c r="G25" s="1"/>
      <c r="H25" s="2">
        <v>0</v>
      </c>
    </row>
    <row r="26" spans="1:8" x14ac:dyDescent="0.25">
      <c r="A26" s="1"/>
      <c r="B26" s="1"/>
      <c r="C26" s="1"/>
      <c r="D26" s="1"/>
      <c r="E26" s="1"/>
      <c r="F26" s="1" t="s">
        <v>184</v>
      </c>
      <c r="G26" s="1"/>
      <c r="H26" s="2">
        <v>355</v>
      </c>
    </row>
    <row r="27" spans="1:8" x14ac:dyDescent="0.25">
      <c r="A27" s="1"/>
      <c r="B27" s="1"/>
      <c r="C27" s="1"/>
      <c r="D27" s="1"/>
      <c r="E27" s="1"/>
      <c r="F27" s="1" t="s">
        <v>218</v>
      </c>
      <c r="G27" s="1"/>
      <c r="H27" s="2">
        <v>25</v>
      </c>
    </row>
    <row r="28" spans="1:8" x14ac:dyDescent="0.25">
      <c r="A28" s="1"/>
      <c r="B28" s="1"/>
      <c r="C28" s="1"/>
      <c r="D28" s="1"/>
      <c r="E28" s="1"/>
      <c r="F28" s="1" t="s">
        <v>13</v>
      </c>
      <c r="G28" s="1"/>
      <c r="H28" s="2">
        <v>0</v>
      </c>
    </row>
    <row r="29" spans="1:8" x14ac:dyDescent="0.25">
      <c r="A29" s="1"/>
      <c r="B29" s="1"/>
      <c r="C29" s="1"/>
      <c r="D29" s="1"/>
      <c r="E29" s="1"/>
      <c r="F29" s="1" t="s">
        <v>14</v>
      </c>
      <c r="G29" s="1"/>
      <c r="H29" s="2">
        <v>70</v>
      </c>
    </row>
    <row r="30" spans="1:8" x14ac:dyDescent="0.25">
      <c r="A30" s="1"/>
      <c r="B30" s="1"/>
      <c r="C30" s="1"/>
      <c r="D30" s="1"/>
      <c r="E30" s="1"/>
      <c r="F30" s="1" t="s">
        <v>15</v>
      </c>
      <c r="G30" s="1"/>
      <c r="H30" s="2">
        <v>208.33</v>
      </c>
    </row>
    <row r="31" spans="1:8" x14ac:dyDescent="0.25">
      <c r="A31" s="1"/>
      <c r="B31" s="1"/>
      <c r="C31" s="1"/>
      <c r="D31" s="1"/>
      <c r="E31" s="1"/>
      <c r="F31" s="1" t="s">
        <v>198</v>
      </c>
      <c r="G31" s="1"/>
      <c r="H31" s="2">
        <v>625</v>
      </c>
    </row>
    <row r="32" spans="1:8" x14ac:dyDescent="0.25">
      <c r="A32" s="1"/>
      <c r="B32" s="1"/>
      <c r="C32" s="1"/>
      <c r="D32" s="1"/>
      <c r="E32" s="1"/>
      <c r="F32" s="1" t="s">
        <v>16</v>
      </c>
      <c r="G32" s="1"/>
      <c r="H32" s="2">
        <v>300</v>
      </c>
    </row>
    <row r="33" spans="1:8" x14ac:dyDescent="0.25">
      <c r="A33" s="1"/>
      <c r="B33" s="1"/>
      <c r="C33" s="1"/>
      <c r="D33" s="1"/>
      <c r="E33" s="1"/>
      <c r="F33" s="1" t="s">
        <v>17</v>
      </c>
      <c r="G33" s="1"/>
      <c r="H33" s="2">
        <v>2065.94</v>
      </c>
    </row>
    <row r="34" spans="1:8" x14ac:dyDescent="0.25">
      <c r="A34" s="1"/>
      <c r="B34" s="1"/>
      <c r="C34" s="1"/>
      <c r="D34" s="1"/>
      <c r="E34" s="1"/>
      <c r="F34" s="1" t="s">
        <v>18</v>
      </c>
      <c r="G34" s="1"/>
      <c r="H34" s="2">
        <v>0</v>
      </c>
    </row>
    <row r="35" spans="1:8" x14ac:dyDescent="0.25">
      <c r="A35" s="1"/>
      <c r="B35" s="1"/>
      <c r="C35" s="1"/>
      <c r="D35" s="1"/>
      <c r="E35" s="1"/>
      <c r="F35" s="1" t="s">
        <v>185</v>
      </c>
      <c r="G35" s="1"/>
      <c r="H35" s="2">
        <v>200</v>
      </c>
    </row>
    <row r="36" spans="1:8" x14ac:dyDescent="0.25">
      <c r="A36" s="1"/>
      <c r="B36" s="1"/>
      <c r="C36" s="1"/>
      <c r="D36" s="1"/>
      <c r="E36" s="1"/>
      <c r="F36" s="1" t="s">
        <v>19</v>
      </c>
      <c r="G36" s="1"/>
      <c r="H36" s="2">
        <v>175</v>
      </c>
    </row>
    <row r="37" spans="1:8" x14ac:dyDescent="0.25">
      <c r="A37" s="1"/>
      <c r="B37" s="1"/>
      <c r="C37" s="1"/>
      <c r="D37" s="1"/>
      <c r="E37" s="1"/>
      <c r="F37" s="1" t="s">
        <v>20</v>
      </c>
      <c r="G37" s="1"/>
      <c r="H37" s="2">
        <v>319.45999999999998</v>
      </c>
    </row>
    <row r="38" spans="1:8" x14ac:dyDescent="0.25">
      <c r="A38" s="1"/>
      <c r="B38" s="1"/>
      <c r="C38" s="1"/>
      <c r="D38" s="1"/>
      <c r="E38" s="1"/>
      <c r="F38" s="1" t="s">
        <v>21</v>
      </c>
      <c r="G38" s="1"/>
      <c r="H38" s="2">
        <v>120</v>
      </c>
    </row>
    <row r="39" spans="1:8" x14ac:dyDescent="0.25">
      <c r="A39" s="1"/>
      <c r="B39" s="1"/>
      <c r="C39" s="1"/>
      <c r="D39" s="1"/>
      <c r="E39" s="1"/>
      <c r="F39" s="1" t="s">
        <v>186</v>
      </c>
      <c r="G39" s="1"/>
      <c r="H39" s="2">
        <v>150</v>
      </c>
    </row>
    <row r="40" spans="1:8" x14ac:dyDescent="0.25">
      <c r="A40" s="1"/>
      <c r="B40" s="1"/>
      <c r="C40" s="1"/>
      <c r="D40" s="1"/>
      <c r="E40" s="1"/>
      <c r="F40" s="1" t="s">
        <v>226</v>
      </c>
      <c r="G40" s="1"/>
      <c r="H40" s="2">
        <v>0</v>
      </c>
    </row>
    <row r="41" spans="1:8" x14ac:dyDescent="0.25">
      <c r="A41" s="1"/>
      <c r="B41" s="1"/>
      <c r="C41" s="1"/>
      <c r="D41" s="1"/>
      <c r="E41" s="1"/>
      <c r="F41" s="1" t="s">
        <v>22</v>
      </c>
      <c r="G41" s="1"/>
      <c r="H41" s="2"/>
    </row>
    <row r="42" spans="1:8" x14ac:dyDescent="0.25">
      <c r="A42" s="1"/>
      <c r="B42" s="1"/>
      <c r="C42" s="1"/>
      <c r="D42" s="1"/>
      <c r="E42" s="1"/>
      <c r="F42" s="1"/>
      <c r="G42" s="1" t="s">
        <v>23</v>
      </c>
      <c r="H42" s="2">
        <v>295.04000000000002</v>
      </c>
    </row>
    <row r="43" spans="1:8" x14ac:dyDescent="0.25">
      <c r="A43" s="1"/>
      <c r="B43" s="1"/>
      <c r="C43" s="1"/>
      <c r="D43" s="1"/>
      <c r="E43" s="1"/>
      <c r="F43" s="1"/>
      <c r="G43" s="1" t="s">
        <v>187</v>
      </c>
      <c r="H43" s="2">
        <v>151.49</v>
      </c>
    </row>
    <row r="44" spans="1:8" ht="15.75" thickBot="1" x14ac:dyDescent="0.3">
      <c r="A44" s="1"/>
      <c r="B44" s="1"/>
      <c r="C44" s="1"/>
      <c r="D44" s="1"/>
      <c r="E44" s="1"/>
      <c r="F44" s="1"/>
      <c r="G44" s="1" t="s">
        <v>24</v>
      </c>
      <c r="H44" s="3">
        <v>3812.71</v>
      </c>
    </row>
    <row r="45" spans="1:8" x14ac:dyDescent="0.25">
      <c r="A45" s="1"/>
      <c r="B45" s="1"/>
      <c r="C45" s="1"/>
      <c r="D45" s="1"/>
      <c r="E45" s="1"/>
      <c r="F45" s="1" t="s">
        <v>25</v>
      </c>
      <c r="G45" s="1"/>
      <c r="H45" s="2">
        <f>ROUND(SUM(H41:H44),5)</f>
        <v>4259.24</v>
      </c>
    </row>
    <row r="46" spans="1:8" x14ac:dyDescent="0.25">
      <c r="A46" s="1"/>
      <c r="B46" s="1"/>
      <c r="C46" s="1"/>
      <c r="D46" s="1"/>
      <c r="E46" s="1"/>
      <c r="F46" s="1" t="s">
        <v>217</v>
      </c>
      <c r="G46" s="1"/>
      <c r="H46" s="2">
        <v>0</v>
      </c>
    </row>
    <row r="47" spans="1:8" x14ac:dyDescent="0.25">
      <c r="A47" s="1"/>
      <c r="B47" s="1"/>
      <c r="C47" s="1"/>
      <c r="D47" s="1"/>
      <c r="E47" s="1"/>
      <c r="F47" s="1" t="s">
        <v>188</v>
      </c>
      <c r="G47" s="1"/>
      <c r="H47" s="2">
        <v>123.72</v>
      </c>
    </row>
    <row r="48" spans="1:8" x14ac:dyDescent="0.25">
      <c r="A48" s="1"/>
      <c r="B48" s="1"/>
      <c r="C48" s="1"/>
      <c r="D48" s="1"/>
      <c r="E48" s="1"/>
      <c r="F48" s="1" t="s">
        <v>197</v>
      </c>
      <c r="G48" s="1"/>
      <c r="H48" s="2">
        <v>150</v>
      </c>
    </row>
    <row r="49" spans="1:8" x14ac:dyDescent="0.25">
      <c r="A49" s="1"/>
      <c r="B49" s="1"/>
      <c r="C49" s="1"/>
      <c r="D49" s="1"/>
      <c r="E49" s="1"/>
      <c r="F49" s="1" t="s">
        <v>224</v>
      </c>
      <c r="G49" s="1"/>
      <c r="H49" s="2">
        <v>0</v>
      </c>
    </row>
    <row r="50" spans="1:8" x14ac:dyDescent="0.25">
      <c r="A50" s="1"/>
      <c r="B50" s="1"/>
      <c r="C50" s="1"/>
      <c r="D50" s="1"/>
      <c r="E50" s="1"/>
      <c r="F50" s="1" t="s">
        <v>212</v>
      </c>
      <c r="G50" s="1"/>
      <c r="H50" s="2">
        <v>0</v>
      </c>
    </row>
    <row r="51" spans="1:8" x14ac:dyDescent="0.25">
      <c r="A51" s="1"/>
      <c r="B51" s="1"/>
      <c r="C51" s="1"/>
      <c r="D51" s="1"/>
      <c r="E51" s="1"/>
      <c r="F51" s="1" t="s">
        <v>232</v>
      </c>
      <c r="G51" s="1"/>
      <c r="H51" s="2">
        <v>1500</v>
      </c>
    </row>
    <row r="52" spans="1:8" x14ac:dyDescent="0.25">
      <c r="A52" s="1"/>
      <c r="B52" s="1"/>
      <c r="C52" s="1"/>
      <c r="D52" s="1"/>
      <c r="E52" s="1"/>
      <c r="F52" s="1" t="s">
        <v>202</v>
      </c>
      <c r="G52" s="1"/>
      <c r="H52" s="2">
        <v>118.6</v>
      </c>
    </row>
    <row r="53" spans="1:8" x14ac:dyDescent="0.25">
      <c r="A53" s="1"/>
      <c r="B53" s="1"/>
      <c r="C53" s="1"/>
      <c r="D53" s="1"/>
      <c r="E53" s="1"/>
      <c r="F53" s="1" t="s">
        <v>203</v>
      </c>
      <c r="G53" s="1"/>
      <c r="H53" s="2">
        <v>78.63</v>
      </c>
    </row>
    <row r="54" spans="1:8" x14ac:dyDescent="0.25">
      <c r="A54" s="1"/>
      <c r="B54" s="1"/>
      <c r="C54" s="1"/>
      <c r="D54" s="1"/>
      <c r="E54" s="1"/>
      <c r="F54" s="1" t="s">
        <v>200</v>
      </c>
      <c r="G54" s="1"/>
      <c r="H54" s="2">
        <v>58.9</v>
      </c>
    </row>
    <row r="55" spans="1:8" x14ac:dyDescent="0.25">
      <c r="A55" s="1"/>
      <c r="B55" s="1"/>
      <c r="C55" s="1"/>
      <c r="D55" s="1"/>
      <c r="E55" s="1"/>
      <c r="F55" s="1" t="s">
        <v>27</v>
      </c>
      <c r="G55" s="1"/>
      <c r="H55" s="2">
        <v>500</v>
      </c>
    </row>
    <row r="56" spans="1:8" x14ac:dyDescent="0.25">
      <c r="A56" s="1"/>
      <c r="B56" s="1"/>
      <c r="C56" s="1"/>
      <c r="D56" s="1"/>
      <c r="E56" s="1"/>
      <c r="F56" s="1" t="s">
        <v>28</v>
      </c>
      <c r="G56" s="1"/>
      <c r="H56" s="2">
        <v>395.87</v>
      </c>
    </row>
    <row r="57" spans="1:8" x14ac:dyDescent="0.25">
      <c r="A57" s="1"/>
      <c r="B57" s="1"/>
      <c r="C57" s="1"/>
      <c r="D57" s="1"/>
      <c r="E57" s="1"/>
      <c r="F57" s="1" t="s">
        <v>29</v>
      </c>
      <c r="G57" s="1"/>
      <c r="H57" s="2">
        <v>300</v>
      </c>
    </row>
    <row r="58" spans="1:8" x14ac:dyDescent="0.25">
      <c r="A58" s="1"/>
      <c r="B58" s="1"/>
      <c r="C58" s="1"/>
      <c r="D58" s="1"/>
      <c r="E58" s="1"/>
      <c r="F58" s="1" t="s">
        <v>30</v>
      </c>
      <c r="G58" s="1"/>
      <c r="H58" s="2">
        <v>290.04000000000002</v>
      </c>
    </row>
    <row r="59" spans="1:8" x14ac:dyDescent="0.25">
      <c r="A59" s="1"/>
      <c r="B59" s="1"/>
      <c r="C59" s="1"/>
      <c r="D59" s="1"/>
      <c r="E59" s="1"/>
      <c r="F59" s="1" t="s">
        <v>31</v>
      </c>
      <c r="G59" s="1"/>
      <c r="H59" s="2">
        <v>0</v>
      </c>
    </row>
    <row r="60" spans="1:8" x14ac:dyDescent="0.25">
      <c r="A60" s="1"/>
      <c r="B60" s="1"/>
      <c r="C60" s="1"/>
      <c r="D60" s="1"/>
      <c r="E60" s="1"/>
      <c r="F60" s="1" t="s">
        <v>32</v>
      </c>
      <c r="G60" s="1"/>
      <c r="H60" s="2">
        <v>0</v>
      </c>
    </row>
    <row r="61" spans="1:8" x14ac:dyDescent="0.25">
      <c r="A61" s="1"/>
      <c r="B61" s="1"/>
      <c r="C61" s="1"/>
      <c r="D61" s="1"/>
      <c r="E61" s="1"/>
      <c r="F61" s="1" t="s">
        <v>189</v>
      </c>
      <c r="G61" s="1"/>
      <c r="H61" s="2">
        <v>0</v>
      </c>
    </row>
    <row r="62" spans="1:8" x14ac:dyDescent="0.25">
      <c r="A62" s="1"/>
      <c r="B62" s="1"/>
      <c r="C62" s="1"/>
      <c r="D62" s="1"/>
      <c r="E62" s="1"/>
      <c r="F62" s="1" t="s">
        <v>33</v>
      </c>
      <c r="G62" s="1"/>
      <c r="H62" s="2">
        <v>316.39999999999998</v>
      </c>
    </row>
    <row r="63" spans="1:8" x14ac:dyDescent="0.25">
      <c r="A63" s="1"/>
      <c r="B63" s="1"/>
      <c r="C63" s="1"/>
      <c r="D63" s="1"/>
      <c r="E63" s="1"/>
      <c r="F63" s="1" t="s">
        <v>207</v>
      </c>
      <c r="G63" s="1"/>
      <c r="H63" s="2">
        <v>0</v>
      </c>
    </row>
    <row r="64" spans="1:8" x14ac:dyDescent="0.25">
      <c r="A64" s="1"/>
      <c r="B64" s="1"/>
      <c r="C64" s="1"/>
      <c r="D64" s="1"/>
      <c r="E64" s="1"/>
      <c r="F64" s="1" t="s">
        <v>34</v>
      </c>
      <c r="G64" s="1"/>
      <c r="H64" s="2">
        <v>298.8</v>
      </c>
    </row>
    <row r="65" spans="1:8" x14ac:dyDescent="0.25">
      <c r="A65" s="1"/>
      <c r="B65" s="1"/>
      <c r="C65" s="1"/>
      <c r="D65" s="1"/>
      <c r="E65" s="1"/>
      <c r="F65" s="1" t="s">
        <v>35</v>
      </c>
      <c r="G65" s="1"/>
      <c r="H65" s="2">
        <v>2000</v>
      </c>
    </row>
    <row r="66" spans="1:8" x14ac:dyDescent="0.25">
      <c r="A66" s="1"/>
      <c r="B66" s="1"/>
      <c r="C66" s="1"/>
      <c r="D66" s="1"/>
      <c r="E66" s="1"/>
      <c r="F66" s="1" t="s">
        <v>213</v>
      </c>
      <c r="G66" s="1"/>
      <c r="H66" s="2">
        <v>0</v>
      </c>
    </row>
    <row r="67" spans="1:8" x14ac:dyDescent="0.25">
      <c r="A67" s="1"/>
      <c r="B67" s="1"/>
      <c r="C67" s="1"/>
      <c r="D67" s="1"/>
      <c r="E67" s="1"/>
      <c r="F67" s="1" t="s">
        <v>36</v>
      </c>
      <c r="G67" s="1"/>
      <c r="H67" s="2">
        <v>510.52</v>
      </c>
    </row>
    <row r="68" spans="1:8" x14ac:dyDescent="0.25">
      <c r="A68" s="1"/>
      <c r="B68" s="1"/>
      <c r="C68" s="1"/>
      <c r="D68" s="1"/>
      <c r="E68" s="1"/>
      <c r="F68" s="1" t="s">
        <v>190</v>
      </c>
      <c r="G68" s="1"/>
      <c r="H68" s="2">
        <v>0</v>
      </c>
    </row>
    <row r="69" spans="1:8" x14ac:dyDescent="0.25">
      <c r="A69" s="1"/>
      <c r="B69" s="1"/>
      <c r="C69" s="1"/>
      <c r="D69" s="1"/>
      <c r="E69" s="1"/>
      <c r="F69" s="1" t="s">
        <v>37</v>
      </c>
      <c r="G69" s="1"/>
      <c r="H69" s="2">
        <v>200</v>
      </c>
    </row>
    <row r="70" spans="1:8" x14ac:dyDescent="0.25">
      <c r="A70" s="1"/>
      <c r="B70" s="1"/>
      <c r="C70" s="1"/>
      <c r="D70" s="1"/>
      <c r="E70" s="1"/>
      <c r="F70" s="1" t="s">
        <v>38</v>
      </c>
      <c r="G70" s="1"/>
      <c r="H70" s="2">
        <v>296.64</v>
      </c>
    </row>
    <row r="71" spans="1:8" x14ac:dyDescent="0.25">
      <c r="A71" s="1"/>
      <c r="B71" s="1"/>
      <c r="C71" s="1"/>
      <c r="D71" s="1"/>
      <c r="E71" s="1"/>
      <c r="F71" s="1" t="s">
        <v>39</v>
      </c>
      <c r="G71" s="1"/>
      <c r="H71" s="2">
        <v>0</v>
      </c>
    </row>
    <row r="72" spans="1:8" x14ac:dyDescent="0.25">
      <c r="A72" s="1"/>
      <c r="B72" s="1"/>
      <c r="C72" s="1"/>
      <c r="D72" s="1"/>
      <c r="E72" s="1"/>
      <c r="F72" s="1" t="s">
        <v>40</v>
      </c>
      <c r="G72" s="1"/>
      <c r="H72" s="2">
        <v>334.12</v>
      </c>
    </row>
    <row r="73" spans="1:8" x14ac:dyDescent="0.25">
      <c r="A73" s="1"/>
      <c r="B73" s="1"/>
      <c r="C73" s="1"/>
      <c r="D73" s="1"/>
      <c r="E73" s="1"/>
      <c r="F73" s="1" t="s">
        <v>208</v>
      </c>
      <c r="G73" s="1"/>
      <c r="H73" s="2">
        <v>0</v>
      </c>
    </row>
    <row r="74" spans="1:8" x14ac:dyDescent="0.25">
      <c r="A74" s="1"/>
      <c r="B74" s="1"/>
      <c r="C74" s="1"/>
      <c r="D74" s="1"/>
      <c r="E74" s="1"/>
      <c r="F74" s="1" t="s">
        <v>191</v>
      </c>
      <c r="G74" s="1"/>
      <c r="H74" s="2">
        <v>0</v>
      </c>
    </row>
    <row r="75" spans="1:8" x14ac:dyDescent="0.25">
      <c r="A75" s="1"/>
      <c r="B75" s="1"/>
      <c r="C75" s="1"/>
      <c r="D75" s="1"/>
      <c r="E75" s="1"/>
      <c r="F75" s="1" t="s">
        <v>41</v>
      </c>
      <c r="G75" s="1"/>
      <c r="H75" s="2">
        <v>1263.3800000000001</v>
      </c>
    </row>
    <row r="76" spans="1:8" ht="15.75" thickBot="1" x14ac:dyDescent="0.3">
      <c r="A76" s="1"/>
      <c r="B76" s="1"/>
      <c r="C76" s="1"/>
      <c r="D76" s="1"/>
      <c r="E76" s="1"/>
      <c r="F76" s="1" t="s">
        <v>192</v>
      </c>
      <c r="G76" s="1"/>
      <c r="H76" s="3">
        <v>0</v>
      </c>
    </row>
    <row r="77" spans="1:8" x14ac:dyDescent="0.25">
      <c r="A77" s="1"/>
      <c r="B77" s="1"/>
      <c r="C77" s="1"/>
      <c r="D77" s="1"/>
      <c r="E77" s="1" t="s">
        <v>42</v>
      </c>
      <c r="F77" s="1"/>
      <c r="G77" s="1"/>
      <c r="H77" s="2">
        <f>ROUND(SUM(H5:H40)+SUM(H45:H76),5)</f>
        <v>21758.83</v>
      </c>
    </row>
    <row r="78" spans="1:8" x14ac:dyDescent="0.25">
      <c r="A78" s="1"/>
      <c r="B78" s="1"/>
      <c r="C78" s="1"/>
      <c r="D78" s="1"/>
      <c r="E78" s="1" t="s">
        <v>43</v>
      </c>
      <c r="F78" s="1"/>
      <c r="G78" s="1"/>
      <c r="H78" s="2">
        <v>300</v>
      </c>
    </row>
    <row r="79" spans="1:8" x14ac:dyDescent="0.25">
      <c r="A79" s="1"/>
      <c r="B79" s="1"/>
      <c r="C79" s="1"/>
      <c r="D79" s="1"/>
      <c r="E79" s="1" t="s">
        <v>201</v>
      </c>
      <c r="F79" s="1"/>
      <c r="G79" s="1"/>
      <c r="H79" s="2">
        <v>0</v>
      </c>
    </row>
    <row r="80" spans="1:8" x14ac:dyDescent="0.25">
      <c r="A80" s="1"/>
      <c r="B80" s="1"/>
      <c r="C80" s="1"/>
      <c r="D80" s="1"/>
      <c r="E80" s="1" t="s">
        <v>44</v>
      </c>
      <c r="F80" s="1"/>
      <c r="G80" s="1"/>
      <c r="H80" s="2">
        <v>-3306.98</v>
      </c>
    </row>
    <row r="81" spans="1:8" x14ac:dyDescent="0.25">
      <c r="A81" s="1"/>
      <c r="B81" s="1"/>
      <c r="C81" s="1"/>
      <c r="D81" s="1"/>
      <c r="E81" s="1" t="s">
        <v>75</v>
      </c>
      <c r="F81" s="1"/>
      <c r="G81" s="1"/>
      <c r="H81" s="2">
        <v>1008.33</v>
      </c>
    </row>
    <row r="82" spans="1:8" x14ac:dyDescent="0.25">
      <c r="A82" s="1"/>
      <c r="B82" s="1"/>
      <c r="C82" s="1"/>
      <c r="D82" s="1"/>
      <c r="E82" s="1" t="s">
        <v>77</v>
      </c>
      <c r="F82" s="1"/>
      <c r="G82" s="1"/>
      <c r="H82" s="2">
        <v>1250</v>
      </c>
    </row>
    <row r="83" spans="1:8" ht="15.75" thickBot="1" x14ac:dyDescent="0.3">
      <c r="A83" s="1"/>
      <c r="B83" s="1"/>
      <c r="C83" s="1"/>
      <c r="D83" s="1"/>
      <c r="E83" s="1" t="s">
        <v>45</v>
      </c>
      <c r="F83" s="1"/>
      <c r="G83" s="1"/>
      <c r="H83" s="2">
        <v>2500</v>
      </c>
    </row>
    <row r="84" spans="1:8" ht="15.75" thickBot="1" x14ac:dyDescent="0.3">
      <c r="A84" s="1"/>
      <c r="B84" s="1"/>
      <c r="C84" s="1"/>
      <c r="D84" s="1" t="s">
        <v>46</v>
      </c>
      <c r="E84" s="1"/>
      <c r="F84" s="1"/>
      <c r="G84" s="1"/>
      <c r="H84" s="4">
        <f>ROUND(H4+SUM(H77:H83),5)</f>
        <v>23510.18</v>
      </c>
    </row>
    <row r="85" spans="1:8" x14ac:dyDescent="0.25">
      <c r="A85" s="1"/>
      <c r="B85" s="1"/>
      <c r="C85" s="1" t="s">
        <v>47</v>
      </c>
      <c r="D85" s="1"/>
      <c r="E85" s="1"/>
      <c r="F85" s="1"/>
      <c r="G85" s="1"/>
      <c r="H85" s="2">
        <f>H84</f>
        <v>23510.18</v>
      </c>
    </row>
    <row r="86" spans="1:8" x14ac:dyDescent="0.25">
      <c r="A86" s="1"/>
      <c r="B86" s="1"/>
      <c r="C86" s="1"/>
      <c r="D86" s="1"/>
      <c r="E86" s="1"/>
      <c r="F86" s="1"/>
      <c r="G86" s="1"/>
      <c r="H86" s="2"/>
    </row>
    <row r="87" spans="1:8" x14ac:dyDescent="0.25">
      <c r="A87" s="1"/>
      <c r="B87" s="1"/>
      <c r="C87" s="1"/>
      <c r="D87" s="1"/>
      <c r="E87" s="1"/>
      <c r="F87" s="1"/>
      <c r="G87" s="1"/>
      <c r="H87" s="2"/>
    </row>
    <row r="88" spans="1:8" x14ac:dyDescent="0.25">
      <c r="A88" s="1"/>
      <c r="B88" s="1"/>
      <c r="C88" s="1"/>
      <c r="D88" s="1"/>
      <c r="E88" s="1"/>
      <c r="F88" s="1"/>
      <c r="G88" s="1"/>
      <c r="H88" s="2"/>
    </row>
    <row r="89" spans="1:8" x14ac:dyDescent="0.25">
      <c r="A89" s="1"/>
      <c r="B89" s="1"/>
      <c r="C89" s="1"/>
      <c r="D89" s="1"/>
      <c r="E89" s="1"/>
      <c r="F89" s="1"/>
      <c r="G89" s="1"/>
      <c r="H89" s="2"/>
    </row>
    <row r="90" spans="1:8" x14ac:dyDescent="0.25">
      <c r="A90" s="1"/>
      <c r="B90" s="1"/>
      <c r="C90" s="1"/>
      <c r="D90" s="1"/>
      <c r="E90" s="1"/>
      <c r="F90" s="1"/>
      <c r="G90" s="1"/>
      <c r="H90" s="2"/>
    </row>
    <row r="91" spans="1:8" x14ac:dyDescent="0.25">
      <c r="A91" s="1"/>
      <c r="B91" s="1"/>
      <c r="C91" s="1"/>
      <c r="D91" s="1"/>
      <c r="E91" s="1"/>
      <c r="F91" s="1"/>
      <c r="G91" s="1"/>
      <c r="H91" s="2"/>
    </row>
    <row r="92" spans="1:8" x14ac:dyDescent="0.25">
      <c r="A92" s="1"/>
      <c r="B92" s="1"/>
      <c r="C92" s="1"/>
      <c r="D92" s="1" t="s">
        <v>48</v>
      </c>
      <c r="E92" s="1"/>
      <c r="F92" s="1"/>
      <c r="G92" s="1"/>
      <c r="H92" s="2"/>
    </row>
    <row r="93" spans="1:8" x14ac:dyDescent="0.25">
      <c r="A93" s="1"/>
      <c r="B93" s="1"/>
      <c r="C93" s="1"/>
      <c r="D93" s="1"/>
      <c r="E93" s="1" t="s">
        <v>49</v>
      </c>
      <c r="F93" s="1"/>
      <c r="G93" s="1"/>
      <c r="H93" s="2"/>
    </row>
    <row r="94" spans="1:8" x14ac:dyDescent="0.25">
      <c r="A94" s="1"/>
      <c r="B94" s="1"/>
      <c r="C94" s="1"/>
      <c r="D94" s="1"/>
      <c r="E94" s="1"/>
      <c r="F94" s="1" t="s">
        <v>50</v>
      </c>
      <c r="G94" s="1"/>
      <c r="H94" s="2">
        <v>507.1</v>
      </c>
    </row>
    <row r="95" spans="1:8" x14ac:dyDescent="0.25">
      <c r="A95" s="1"/>
      <c r="B95" s="1"/>
      <c r="C95" s="1"/>
      <c r="D95" s="1"/>
      <c r="E95" s="1"/>
      <c r="F95" s="1" t="s">
        <v>193</v>
      </c>
      <c r="G95" s="1"/>
      <c r="H95" s="2">
        <v>1014.34</v>
      </c>
    </row>
    <row r="96" spans="1:8" ht="15.75" thickBot="1" x14ac:dyDescent="0.3">
      <c r="A96" s="1"/>
      <c r="B96" s="1"/>
      <c r="C96" s="1"/>
      <c r="D96" s="1"/>
      <c r="E96" s="1"/>
      <c r="F96" s="1" t="s">
        <v>51</v>
      </c>
      <c r="G96" s="1"/>
      <c r="H96" s="3">
        <v>3941.12</v>
      </c>
    </row>
    <row r="97" spans="1:8" x14ac:dyDescent="0.25">
      <c r="A97" s="1"/>
      <c r="B97" s="1"/>
      <c r="C97" s="1"/>
      <c r="D97" s="1"/>
      <c r="E97" s="1" t="s">
        <v>52</v>
      </c>
      <c r="F97" s="1"/>
      <c r="G97" s="1"/>
      <c r="H97" s="2">
        <f>ROUND(SUM(H93:H96),5)</f>
        <v>5462.56</v>
      </c>
    </row>
    <row r="98" spans="1:8" x14ac:dyDescent="0.25">
      <c r="A98" s="1"/>
      <c r="B98" s="1"/>
      <c r="C98" s="1"/>
      <c r="D98" s="1"/>
      <c r="E98" s="1" t="s">
        <v>53</v>
      </c>
      <c r="F98" s="1"/>
      <c r="G98" s="1"/>
      <c r="H98" s="2"/>
    </row>
    <row r="99" spans="1:8" x14ac:dyDescent="0.25">
      <c r="A99" s="1"/>
      <c r="B99" s="1"/>
      <c r="C99" s="1"/>
      <c r="D99" s="1"/>
      <c r="E99" s="1"/>
      <c r="F99" s="1" t="s">
        <v>54</v>
      </c>
      <c r="G99" s="1"/>
      <c r="H99" s="2">
        <v>5656.82</v>
      </c>
    </row>
    <row r="100" spans="1:8" ht="15.75" thickBot="1" x14ac:dyDescent="0.3">
      <c r="A100" s="1"/>
      <c r="B100" s="1"/>
      <c r="C100" s="1"/>
      <c r="D100" s="1"/>
      <c r="E100" s="1"/>
      <c r="F100" s="1" t="s">
        <v>79</v>
      </c>
      <c r="H100" s="3">
        <v>8864.23</v>
      </c>
    </row>
    <row r="101" spans="1:8" x14ac:dyDescent="0.25">
      <c r="A101" s="1"/>
      <c r="B101" s="1"/>
      <c r="C101" s="1"/>
      <c r="D101" s="1"/>
      <c r="E101" s="1" t="s">
        <v>55</v>
      </c>
      <c r="F101" s="1"/>
      <c r="G101" s="1"/>
      <c r="H101" s="2">
        <f>ROUND(SUM(H98:H100),5)</f>
        <v>14521.05</v>
      </c>
    </row>
    <row r="102" spans="1:8" x14ac:dyDescent="0.25">
      <c r="A102" s="1"/>
      <c r="B102" s="1"/>
      <c r="C102" s="1"/>
      <c r="D102" s="1"/>
      <c r="E102" s="1" t="s">
        <v>56</v>
      </c>
      <c r="F102" s="1"/>
      <c r="G102" s="1"/>
      <c r="H102" s="2"/>
    </row>
    <row r="103" spans="1:8" x14ac:dyDescent="0.25">
      <c r="A103" s="1"/>
      <c r="B103" s="1"/>
      <c r="C103" s="1"/>
      <c r="D103" s="1"/>
      <c r="E103" s="1"/>
      <c r="F103" s="1" t="s">
        <v>57</v>
      </c>
      <c r="G103" s="1"/>
      <c r="H103" s="2">
        <v>11187.59</v>
      </c>
    </row>
    <row r="104" spans="1:8" x14ac:dyDescent="0.25">
      <c r="A104" s="1"/>
      <c r="B104" s="1"/>
      <c r="C104" s="1"/>
      <c r="D104" s="1"/>
      <c r="E104" s="1"/>
      <c r="F104" s="1" t="s">
        <v>82</v>
      </c>
      <c r="G104" s="1"/>
      <c r="H104" s="2">
        <v>13165</v>
      </c>
    </row>
    <row r="105" spans="1:8" ht="15.75" thickBot="1" x14ac:dyDescent="0.3">
      <c r="A105" s="1"/>
      <c r="B105" s="1"/>
      <c r="C105" s="1"/>
      <c r="D105" s="1"/>
      <c r="E105" s="1"/>
      <c r="F105" s="1" t="s">
        <v>194</v>
      </c>
      <c r="G105" s="1"/>
      <c r="H105" s="3">
        <v>300</v>
      </c>
    </row>
    <row r="106" spans="1:8" x14ac:dyDescent="0.25">
      <c r="A106" s="1"/>
      <c r="B106" s="1"/>
      <c r="C106" s="1"/>
      <c r="D106" s="1"/>
      <c r="E106" s="1" t="s">
        <v>58</v>
      </c>
      <c r="F106" s="1"/>
      <c r="G106" s="1"/>
      <c r="H106" s="2">
        <f>ROUND(SUM(H102:H105),5)</f>
        <v>24652.59</v>
      </c>
    </row>
    <row r="107" spans="1:8" x14ac:dyDescent="0.25">
      <c r="A107" s="1"/>
      <c r="B107" s="1"/>
      <c r="C107" s="1"/>
      <c r="D107" s="1"/>
      <c r="E107" s="1" t="s">
        <v>59</v>
      </c>
      <c r="F107" s="1"/>
      <c r="G107" s="1"/>
      <c r="H107" s="2"/>
    </row>
    <row r="108" spans="1:8" x14ac:dyDescent="0.25">
      <c r="A108" s="1"/>
      <c r="B108" s="1"/>
      <c r="C108" s="1"/>
      <c r="D108" s="1"/>
      <c r="E108" s="1"/>
      <c r="F108" s="1" t="s">
        <v>60</v>
      </c>
      <c r="G108" s="1"/>
      <c r="H108" s="2">
        <v>11807.77</v>
      </c>
    </row>
    <row r="109" spans="1:8" ht="15.75" thickBot="1" x14ac:dyDescent="0.3">
      <c r="A109" s="1"/>
      <c r="B109" s="1"/>
      <c r="C109" s="1"/>
      <c r="D109" s="1"/>
      <c r="E109" s="1"/>
      <c r="F109" s="1" t="s">
        <v>85</v>
      </c>
      <c r="G109" s="1"/>
      <c r="H109" s="3">
        <v>11305.79</v>
      </c>
    </row>
    <row r="110" spans="1:8" x14ac:dyDescent="0.25">
      <c r="A110" s="1"/>
      <c r="B110" s="1"/>
      <c r="C110" s="1"/>
      <c r="D110" s="1"/>
      <c r="E110" s="1" t="s">
        <v>61</v>
      </c>
      <c r="F110" s="1"/>
      <c r="G110" s="1"/>
      <c r="H110" s="2">
        <f>ROUND(SUM(H107:H109),5)</f>
        <v>23113.56</v>
      </c>
    </row>
    <row r="111" spans="1:8" x14ac:dyDescent="0.25">
      <c r="A111" s="1"/>
      <c r="B111" s="1"/>
      <c r="C111" s="1"/>
      <c r="D111" s="1"/>
      <c r="E111" s="1" t="s">
        <v>62</v>
      </c>
      <c r="F111" s="1"/>
      <c r="G111" s="1"/>
      <c r="H111" s="2"/>
    </row>
    <row r="112" spans="1:8" x14ac:dyDescent="0.25">
      <c r="A112" s="1"/>
      <c r="B112" s="1"/>
      <c r="C112" s="1"/>
      <c r="D112" s="1"/>
      <c r="E112" s="1"/>
      <c r="F112" s="1"/>
      <c r="G112" s="1"/>
      <c r="H112" s="2"/>
    </row>
    <row r="113" spans="1:8" x14ac:dyDescent="0.25">
      <c r="A113" s="1"/>
      <c r="B113" s="1"/>
      <c r="C113" s="1"/>
      <c r="D113" s="1"/>
      <c r="E113" s="1"/>
      <c r="F113" s="1" t="s">
        <v>63</v>
      </c>
      <c r="G113" s="1"/>
      <c r="H113" s="2"/>
    </row>
    <row r="114" spans="1:8" ht="15.75" thickBot="1" x14ac:dyDescent="0.3">
      <c r="A114" s="1"/>
      <c r="B114" s="1"/>
      <c r="C114" s="1"/>
      <c r="D114" s="1"/>
      <c r="E114" s="1"/>
      <c r="F114" s="1"/>
      <c r="G114" s="1" t="s">
        <v>64</v>
      </c>
      <c r="H114" s="2">
        <v>1000</v>
      </c>
    </row>
    <row r="115" spans="1:8" x14ac:dyDescent="0.25">
      <c r="A115" s="1"/>
      <c r="B115" s="1"/>
      <c r="C115" s="1"/>
      <c r="D115" s="1"/>
      <c r="E115" s="1"/>
      <c r="F115" s="1" t="s">
        <v>65</v>
      </c>
      <c r="G115" s="1"/>
      <c r="H115" s="5">
        <f>ROUND(SUM(H113:H114),5)</f>
        <v>1000</v>
      </c>
    </row>
    <row r="116" spans="1:8" x14ac:dyDescent="0.25">
      <c r="A116" s="1"/>
      <c r="B116" s="1"/>
      <c r="C116" s="1"/>
      <c r="D116" s="1"/>
      <c r="E116" s="1"/>
      <c r="F116" s="1" t="s">
        <v>88</v>
      </c>
      <c r="G116" s="1"/>
      <c r="H116" s="2"/>
    </row>
    <row r="117" spans="1:8" x14ac:dyDescent="0.25">
      <c r="A117" s="1"/>
      <c r="B117" s="1"/>
      <c r="C117" s="1"/>
      <c r="D117" s="1"/>
      <c r="E117" s="1"/>
      <c r="G117" s="1" t="s">
        <v>89</v>
      </c>
      <c r="H117" s="2">
        <v>0</v>
      </c>
    </row>
    <row r="118" spans="1:8" x14ac:dyDescent="0.25">
      <c r="A118" s="1"/>
      <c r="B118" s="1"/>
      <c r="C118" s="1"/>
      <c r="D118" s="1"/>
      <c r="E118" s="1"/>
      <c r="G118" s="1" t="s">
        <v>233</v>
      </c>
      <c r="H118" s="2">
        <v>634.21</v>
      </c>
    </row>
    <row r="119" spans="1:8" x14ac:dyDescent="0.25">
      <c r="A119" s="1"/>
      <c r="B119" s="1"/>
      <c r="C119" s="1"/>
      <c r="D119" s="1"/>
      <c r="E119" s="1"/>
      <c r="G119" s="1" t="s">
        <v>90</v>
      </c>
      <c r="H119" s="2">
        <v>0</v>
      </c>
    </row>
    <row r="120" spans="1:8" x14ac:dyDescent="0.25">
      <c r="A120" s="1"/>
      <c r="B120" s="1"/>
      <c r="C120" s="1"/>
      <c r="D120" s="1"/>
      <c r="E120" s="1"/>
      <c r="G120" s="1" t="s">
        <v>91</v>
      </c>
      <c r="H120" s="2">
        <v>0</v>
      </c>
    </row>
    <row r="121" spans="1:8" x14ac:dyDescent="0.25">
      <c r="A121" s="1"/>
      <c r="B121" s="1"/>
      <c r="C121" s="1"/>
      <c r="D121" s="1"/>
      <c r="E121" s="1"/>
      <c r="G121" s="1" t="s">
        <v>92</v>
      </c>
      <c r="H121" s="2">
        <v>0</v>
      </c>
    </row>
    <row r="122" spans="1:8" ht="15.75" thickBot="1" x14ac:dyDescent="0.3">
      <c r="A122" s="1"/>
      <c r="B122" s="1"/>
      <c r="C122" s="1"/>
      <c r="D122" s="1"/>
      <c r="E122" s="1"/>
      <c r="G122" s="1" t="s">
        <v>93</v>
      </c>
      <c r="H122" s="2">
        <v>931.57</v>
      </c>
    </row>
    <row r="123" spans="1:8" ht="15.75" thickBot="1" x14ac:dyDescent="0.3">
      <c r="A123" s="1"/>
      <c r="B123" s="1"/>
      <c r="C123" s="1"/>
      <c r="D123" s="1"/>
      <c r="E123" s="1"/>
      <c r="F123" s="1" t="s">
        <v>94</v>
      </c>
      <c r="G123" s="1"/>
      <c r="H123" s="5">
        <f>SUM(H117:H122)</f>
        <v>1565.7800000000002</v>
      </c>
    </row>
    <row r="124" spans="1:8" x14ac:dyDescent="0.25">
      <c r="A124" s="1"/>
      <c r="B124" s="1"/>
      <c r="C124" s="1"/>
      <c r="D124" s="1"/>
      <c r="E124" s="1"/>
      <c r="F124" s="1" t="s">
        <v>95</v>
      </c>
      <c r="G124" s="1"/>
      <c r="H124" s="5">
        <v>0</v>
      </c>
    </row>
    <row r="125" spans="1:8" x14ac:dyDescent="0.25">
      <c r="A125" s="1"/>
      <c r="B125" s="1"/>
      <c r="C125" s="1"/>
      <c r="D125" s="1"/>
      <c r="E125" s="1"/>
      <c r="F125" s="1" t="s">
        <v>96</v>
      </c>
      <c r="G125" s="1"/>
      <c r="H125" s="34"/>
    </row>
    <row r="126" spans="1:8" x14ac:dyDescent="0.25">
      <c r="A126" s="1"/>
      <c r="B126" s="1"/>
      <c r="C126" s="1"/>
      <c r="D126" s="1"/>
      <c r="E126" s="1"/>
      <c r="G126" s="12" t="s">
        <v>97</v>
      </c>
      <c r="H126" s="34">
        <v>1500</v>
      </c>
    </row>
    <row r="127" spans="1:8" x14ac:dyDescent="0.25">
      <c r="A127" s="1"/>
      <c r="B127" s="1"/>
      <c r="C127" s="1"/>
      <c r="D127" s="1"/>
      <c r="E127" s="1"/>
      <c r="G127" s="12" t="s">
        <v>98</v>
      </c>
      <c r="H127" s="34">
        <v>1500</v>
      </c>
    </row>
    <row r="128" spans="1:8" ht="15.75" thickBot="1" x14ac:dyDescent="0.3">
      <c r="A128" s="1"/>
      <c r="B128" s="1"/>
      <c r="C128" s="1"/>
      <c r="D128" s="1"/>
      <c r="E128" s="1"/>
      <c r="G128" s="12" t="s">
        <v>99</v>
      </c>
      <c r="H128" s="34">
        <v>2000</v>
      </c>
    </row>
    <row r="129" spans="1:8" ht="15.75" thickBot="1" x14ac:dyDescent="0.3">
      <c r="A129" s="1"/>
      <c r="B129" s="1"/>
      <c r="C129" s="1"/>
      <c r="D129" s="1"/>
      <c r="E129" s="1" t="s">
        <v>66</v>
      </c>
      <c r="F129" s="1"/>
      <c r="G129" s="1"/>
      <c r="H129" s="5">
        <f>ROUND(H111+H115,5)+H124+H123+H126+H127+H128</f>
        <v>7565.7800000000007</v>
      </c>
    </row>
    <row r="130" spans="1:8" ht="15.75" thickBot="1" x14ac:dyDescent="0.3">
      <c r="A130" s="1"/>
      <c r="B130" s="1"/>
      <c r="C130" s="1"/>
      <c r="D130" s="1" t="s">
        <v>67</v>
      </c>
      <c r="E130" s="1"/>
      <c r="F130" s="1"/>
      <c r="G130" s="1"/>
      <c r="H130" s="5">
        <f>ROUND(H92+H97+H101+H106+H110+H129,5)</f>
        <v>75315.539999999994</v>
      </c>
    </row>
    <row r="131" spans="1:8" ht="15.75" thickBot="1" x14ac:dyDescent="0.3">
      <c r="A131" s="1"/>
      <c r="B131" s="1" t="s">
        <v>68</v>
      </c>
      <c r="C131" s="1"/>
      <c r="D131" s="1"/>
      <c r="E131" s="1"/>
      <c r="F131" s="1"/>
      <c r="G131" s="1"/>
      <c r="H131" s="5">
        <f>ROUND(H3+H85-H130,5)</f>
        <v>-51805.36</v>
      </c>
    </row>
    <row r="132" spans="1:8" s="7" customFormat="1" ht="12" thickBot="1" x14ac:dyDescent="0.25">
      <c r="A132" s="1" t="s">
        <v>69</v>
      </c>
      <c r="B132" s="1"/>
      <c r="C132" s="1"/>
      <c r="D132" s="1"/>
      <c r="E132" s="1"/>
      <c r="F132" s="1"/>
      <c r="G132" s="1"/>
      <c r="H132" s="6">
        <f>H131</f>
        <v>-51805.36</v>
      </c>
    </row>
    <row r="133" spans="1:8" ht="15.75" thickTop="1" x14ac:dyDescent="0.25"/>
    <row r="134" spans="1:8" x14ac:dyDescent="0.25">
      <c r="B134" s="1"/>
    </row>
    <row r="136" spans="1:8" x14ac:dyDescent="0.25">
      <c r="F136" s="1"/>
      <c r="H136" s="29"/>
    </row>
    <row r="137" spans="1:8" x14ac:dyDescent="0.25">
      <c r="E137" s="1"/>
      <c r="H137" s="30"/>
    </row>
    <row r="138" spans="1:8" x14ac:dyDescent="0.25">
      <c r="D138" s="1"/>
      <c r="H138" s="30"/>
    </row>
    <row r="139" spans="1:8" x14ac:dyDescent="0.25">
      <c r="A139" s="1"/>
      <c r="H139" s="32"/>
    </row>
  </sheetData>
  <pageMargins left="0.7" right="0.7" top="0.75" bottom="0.75" header="0.3" footer="0.3"/>
  <pageSetup orientation="portrait" horizontalDpi="4294967293" verticalDpi="0" r:id="rId1"/>
  <headerFooter>
    <oddHeader xml:space="preserve">&amp;C&amp;"Arial,Bold"&amp;12 Central Kentucky Network of Baptists
&amp;14 Income from Churches
&amp;10 December, 2022
</oddHead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114300</xdr:colOff>
                <xdr:row>2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114300</xdr:colOff>
                <xdr:row>2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F005C-B822-440A-BE3D-12CF11A528ED}">
  <sheetPr codeName="Sheet2"/>
  <dimension ref="A1:O142"/>
  <sheetViews>
    <sheetView workbookViewId="0">
      <pane xSplit="7" ySplit="2" topLeftCell="H119" activePane="bottomRight" state="frozenSplit"/>
      <selection pane="topRight" activeCell="H1" sqref="H1"/>
      <selection pane="bottomLeft" activeCell="A3" sqref="A3"/>
      <selection pane="bottomRight" activeCell="G131" sqref="G131"/>
    </sheetView>
  </sheetViews>
  <sheetFormatPr defaultRowHeight="15" x14ac:dyDescent="0.25"/>
  <cols>
    <col min="1" max="6" width="3" style="24" customWidth="1"/>
    <col min="7" max="7" width="37.5703125" style="24" customWidth="1"/>
    <col min="8" max="8" width="10.140625" bestFit="1" customWidth="1"/>
    <col min="9" max="9" width="8.7109375" bestFit="1" customWidth="1"/>
    <col min="10" max="10" width="12" bestFit="1" customWidth="1"/>
    <col min="11" max="11" width="10.28515625" bestFit="1" customWidth="1"/>
    <col min="15" max="15" width="18.140625" bestFit="1" customWidth="1"/>
  </cols>
  <sheetData>
    <row r="1" spans="1:11" ht="15.75" thickBot="1" x14ac:dyDescent="0.3">
      <c r="A1" s="12"/>
      <c r="B1" s="12"/>
      <c r="C1" s="12"/>
      <c r="D1" s="12"/>
      <c r="E1" s="12"/>
      <c r="F1" s="12"/>
      <c r="G1" s="12"/>
      <c r="H1" s="13"/>
      <c r="I1" s="13"/>
      <c r="J1" s="13"/>
      <c r="K1" s="13"/>
    </row>
    <row r="2" spans="1:11" s="10" customFormat="1" ht="16.5" thickTop="1" thickBot="1" x14ac:dyDescent="0.3">
      <c r="A2" s="25"/>
      <c r="B2" s="25"/>
      <c r="C2" s="25"/>
      <c r="D2" s="25"/>
      <c r="E2" s="25"/>
      <c r="F2" s="25"/>
      <c r="G2" s="25"/>
      <c r="H2" s="26" t="s">
        <v>70</v>
      </c>
      <c r="I2" s="26" t="s">
        <v>71</v>
      </c>
      <c r="J2" s="26" t="s">
        <v>72</v>
      </c>
      <c r="K2" s="26" t="s">
        <v>73</v>
      </c>
    </row>
    <row r="3" spans="1:11" ht="15.75" thickTop="1" x14ac:dyDescent="0.25">
      <c r="A3" s="12"/>
      <c r="B3" s="12" t="s">
        <v>0</v>
      </c>
      <c r="C3" s="12"/>
      <c r="D3" s="12"/>
      <c r="E3" s="12"/>
      <c r="F3" s="12"/>
      <c r="G3" s="12"/>
      <c r="H3" s="14"/>
      <c r="I3" s="14"/>
      <c r="J3" s="14"/>
      <c r="K3" s="15"/>
    </row>
    <row r="4" spans="1:11" x14ac:dyDescent="0.25">
      <c r="A4" s="12"/>
      <c r="B4" s="12"/>
      <c r="C4" s="12"/>
      <c r="D4" s="12" t="s">
        <v>1</v>
      </c>
      <c r="E4" s="12"/>
      <c r="F4" s="12"/>
      <c r="G4" s="12"/>
      <c r="H4" s="14"/>
      <c r="I4" s="14"/>
      <c r="J4" s="14"/>
      <c r="K4" s="15"/>
    </row>
    <row r="5" spans="1:11" x14ac:dyDescent="0.25">
      <c r="A5" s="12"/>
      <c r="B5" s="12"/>
      <c r="C5" s="12"/>
      <c r="D5" s="12"/>
      <c r="E5" s="12" t="s">
        <v>2</v>
      </c>
      <c r="F5" s="12"/>
      <c r="G5" s="12"/>
      <c r="H5" s="14"/>
      <c r="I5" s="14"/>
      <c r="J5" s="14"/>
      <c r="K5" s="15"/>
    </row>
    <row r="6" spans="1:11" x14ac:dyDescent="0.25">
      <c r="A6" s="12"/>
      <c r="B6" s="12"/>
      <c r="C6" s="12"/>
      <c r="D6" s="12"/>
      <c r="E6" s="12"/>
      <c r="F6" s="12" t="s">
        <v>3</v>
      </c>
      <c r="G6" s="12"/>
      <c r="H6" s="14">
        <v>24000</v>
      </c>
      <c r="I6" s="14"/>
      <c r="J6" s="14"/>
      <c r="K6" s="15"/>
    </row>
    <row r="7" spans="1:11" x14ac:dyDescent="0.25">
      <c r="A7" s="12"/>
      <c r="B7" s="12"/>
      <c r="C7" s="12"/>
      <c r="D7" s="12"/>
      <c r="E7" s="12"/>
      <c r="F7" s="12" t="s">
        <v>206</v>
      </c>
      <c r="G7" s="12"/>
      <c r="H7" s="14">
        <v>1007</v>
      </c>
      <c r="I7" s="14"/>
      <c r="J7" s="14"/>
      <c r="K7" s="15"/>
    </row>
    <row r="8" spans="1:11" x14ac:dyDescent="0.25">
      <c r="A8" s="12"/>
      <c r="B8" s="12"/>
      <c r="C8" s="12"/>
      <c r="D8" s="12"/>
      <c r="E8" s="12"/>
      <c r="F8" s="1" t="s">
        <v>179</v>
      </c>
      <c r="G8" s="1"/>
      <c r="H8" s="14">
        <v>12.6</v>
      </c>
      <c r="I8" s="14"/>
      <c r="J8" s="14"/>
      <c r="K8" s="15"/>
    </row>
    <row r="9" spans="1:11" x14ac:dyDescent="0.25">
      <c r="A9" s="12"/>
      <c r="B9" s="12"/>
      <c r="C9" s="12"/>
      <c r="D9" s="12"/>
      <c r="E9" s="12"/>
      <c r="F9" s="1" t="s">
        <v>180</v>
      </c>
      <c r="G9" s="1"/>
      <c r="H9" s="14">
        <v>7045.02</v>
      </c>
      <c r="I9" s="14"/>
      <c r="J9" s="14"/>
      <c r="K9" s="15"/>
    </row>
    <row r="10" spans="1:11" x14ac:dyDescent="0.25">
      <c r="A10" s="12"/>
      <c r="B10" s="12"/>
      <c r="C10" s="12"/>
      <c r="D10" s="12"/>
      <c r="E10" s="12"/>
      <c r="F10" s="1" t="s">
        <v>181</v>
      </c>
      <c r="G10" s="1"/>
      <c r="H10" s="14">
        <v>1853.76</v>
      </c>
      <c r="I10" s="14"/>
      <c r="J10" s="14"/>
      <c r="K10" s="15"/>
    </row>
    <row r="11" spans="1:11" x14ac:dyDescent="0.25">
      <c r="A11" s="12"/>
      <c r="B11" s="12"/>
      <c r="C11" s="12"/>
      <c r="D11" s="12"/>
      <c r="E11" s="12"/>
      <c r="F11" s="1" t="s">
        <v>214</v>
      </c>
      <c r="G11" s="1"/>
      <c r="H11" s="14">
        <v>600</v>
      </c>
      <c r="I11" s="14"/>
      <c r="J11" s="14"/>
      <c r="K11" s="15"/>
    </row>
    <row r="12" spans="1:11" x14ac:dyDescent="0.25">
      <c r="A12" s="12"/>
      <c r="B12" s="12"/>
      <c r="C12" s="12"/>
      <c r="D12" s="12"/>
      <c r="E12" s="12"/>
      <c r="F12" s="12" t="s">
        <v>4</v>
      </c>
      <c r="G12" s="12"/>
      <c r="H12" s="14">
        <v>137.28</v>
      </c>
      <c r="I12" s="14"/>
      <c r="J12" s="14"/>
      <c r="K12" s="15"/>
    </row>
    <row r="13" spans="1:11" x14ac:dyDescent="0.25">
      <c r="A13" s="12"/>
      <c r="B13" s="12"/>
      <c r="C13" s="12"/>
      <c r="D13" s="12"/>
      <c r="E13" s="12"/>
      <c r="F13" s="12" t="s">
        <v>5</v>
      </c>
      <c r="G13" s="12"/>
      <c r="H13" s="14">
        <v>1500</v>
      </c>
      <c r="I13" s="14"/>
      <c r="J13" s="14"/>
      <c r="K13" s="15"/>
    </row>
    <row r="14" spans="1:11" x14ac:dyDescent="0.25">
      <c r="A14" s="12"/>
      <c r="B14" s="12"/>
      <c r="C14" s="12"/>
      <c r="D14" s="12"/>
      <c r="E14" s="12"/>
      <c r="F14" s="12" t="s">
        <v>6</v>
      </c>
      <c r="G14" s="12"/>
      <c r="H14" s="14">
        <v>1200</v>
      </c>
      <c r="I14" s="14"/>
      <c r="J14" s="14"/>
      <c r="K14" s="15"/>
    </row>
    <row r="15" spans="1:11" x14ac:dyDescent="0.25">
      <c r="A15" s="12"/>
      <c r="B15" s="12"/>
      <c r="C15" s="12"/>
      <c r="D15" s="12"/>
      <c r="E15" s="12"/>
      <c r="F15" s="12" t="s">
        <v>7</v>
      </c>
      <c r="G15" s="12"/>
      <c r="H15" s="14">
        <v>4573.74</v>
      </c>
      <c r="I15" s="14"/>
      <c r="J15" s="14"/>
      <c r="K15" s="15"/>
    </row>
    <row r="16" spans="1:11" x14ac:dyDescent="0.25">
      <c r="A16" s="12"/>
      <c r="B16" s="12"/>
      <c r="C16" s="12"/>
      <c r="D16" s="12"/>
      <c r="E16" s="12"/>
      <c r="F16" s="12" t="s">
        <v>8</v>
      </c>
      <c r="G16" s="12"/>
      <c r="H16" s="14">
        <v>550</v>
      </c>
      <c r="I16" s="14"/>
      <c r="J16" s="14"/>
      <c r="K16" s="15"/>
    </row>
    <row r="17" spans="1:11" x14ac:dyDescent="0.25">
      <c r="A17" s="12"/>
      <c r="B17" s="12"/>
      <c r="C17" s="12"/>
      <c r="D17" s="12"/>
      <c r="E17" s="12"/>
      <c r="F17" s="12" t="s">
        <v>215</v>
      </c>
      <c r="G17" s="12"/>
      <c r="H17" s="14">
        <v>800</v>
      </c>
      <c r="I17" s="14"/>
      <c r="J17" s="14"/>
      <c r="K17" s="15"/>
    </row>
    <row r="18" spans="1:11" x14ac:dyDescent="0.25">
      <c r="A18" s="12"/>
      <c r="B18" s="12"/>
      <c r="C18" s="12"/>
      <c r="D18" s="12"/>
      <c r="E18" s="12"/>
      <c r="F18" s="1" t="s">
        <v>182</v>
      </c>
      <c r="G18" s="1"/>
      <c r="H18" s="14">
        <v>1007.59</v>
      </c>
      <c r="I18" s="14"/>
      <c r="J18" s="14"/>
      <c r="K18" s="15"/>
    </row>
    <row r="19" spans="1:11" x14ac:dyDescent="0.25">
      <c r="A19" s="12"/>
      <c r="B19" s="12"/>
      <c r="C19" s="12"/>
      <c r="D19" s="12"/>
      <c r="E19" s="12"/>
      <c r="F19" s="12" t="s">
        <v>9</v>
      </c>
      <c r="G19" s="12"/>
      <c r="H19" s="14">
        <v>2017</v>
      </c>
      <c r="I19" s="14"/>
      <c r="J19" s="14"/>
      <c r="K19" s="15"/>
    </row>
    <row r="20" spans="1:11" x14ac:dyDescent="0.25">
      <c r="A20" s="12"/>
      <c r="B20" s="12"/>
      <c r="C20" s="12"/>
      <c r="D20" s="12"/>
      <c r="E20" s="12"/>
      <c r="F20" s="1" t="s">
        <v>183</v>
      </c>
      <c r="G20" s="1"/>
      <c r="H20" s="14">
        <v>5500</v>
      </c>
      <c r="I20" s="14"/>
      <c r="J20" s="14"/>
      <c r="K20" s="15"/>
    </row>
    <row r="21" spans="1:11" x14ac:dyDescent="0.25">
      <c r="A21" s="12"/>
      <c r="B21" s="12"/>
      <c r="C21" s="12"/>
      <c r="D21" s="12"/>
      <c r="E21" s="12"/>
      <c r="F21" s="12" t="s">
        <v>10</v>
      </c>
      <c r="G21" s="12"/>
      <c r="H21" s="14">
        <v>10158.18</v>
      </c>
      <c r="I21" s="14"/>
      <c r="J21" s="14"/>
      <c r="K21" s="15"/>
    </row>
    <row r="22" spans="1:11" x14ac:dyDescent="0.25">
      <c r="A22" s="12"/>
      <c r="B22" s="12"/>
      <c r="C22" s="12"/>
      <c r="D22" s="12"/>
      <c r="E22" s="12"/>
      <c r="F22" s="12" t="s">
        <v>11</v>
      </c>
      <c r="G22" s="12"/>
      <c r="H22" s="14">
        <v>2100</v>
      </c>
      <c r="I22" s="14"/>
      <c r="J22" s="14"/>
      <c r="K22" s="15"/>
    </row>
    <row r="23" spans="1:11" x14ac:dyDescent="0.25">
      <c r="A23" s="12"/>
      <c r="B23" s="12"/>
      <c r="C23" s="12"/>
      <c r="D23" s="12"/>
      <c r="E23" s="12"/>
      <c r="F23" s="12" t="s">
        <v>196</v>
      </c>
      <c r="G23" s="12"/>
      <c r="H23" s="14">
        <v>350</v>
      </c>
      <c r="I23" s="14"/>
      <c r="J23" s="14"/>
      <c r="K23" s="15"/>
    </row>
    <row r="24" spans="1:11" x14ac:dyDescent="0.25">
      <c r="A24" s="12"/>
      <c r="B24" s="12"/>
      <c r="C24" s="12"/>
      <c r="D24" s="12"/>
      <c r="E24" s="12"/>
      <c r="F24" s="12" t="s">
        <v>12</v>
      </c>
      <c r="G24" s="12"/>
      <c r="H24" s="14">
        <v>1000</v>
      </c>
      <c r="I24" s="14"/>
      <c r="J24" s="14"/>
      <c r="K24" s="15"/>
    </row>
    <row r="25" spans="1:11" x14ac:dyDescent="0.25">
      <c r="A25" s="12"/>
      <c r="B25" s="12"/>
      <c r="C25" s="12"/>
      <c r="D25" s="12"/>
      <c r="E25" s="12"/>
      <c r="F25" s="1" t="s">
        <v>204</v>
      </c>
      <c r="G25" s="12"/>
      <c r="H25" s="14">
        <v>60</v>
      </c>
      <c r="I25" s="14"/>
      <c r="J25" s="14"/>
      <c r="K25" s="15"/>
    </row>
    <row r="26" spans="1:11" x14ac:dyDescent="0.25">
      <c r="A26" s="12"/>
      <c r="B26" s="12"/>
      <c r="C26" s="12"/>
      <c r="D26" s="12"/>
      <c r="E26" s="12"/>
      <c r="F26" s="1" t="s">
        <v>184</v>
      </c>
      <c r="G26" s="1"/>
      <c r="H26" s="14">
        <v>3268.79</v>
      </c>
      <c r="I26" s="14"/>
      <c r="J26" s="14"/>
      <c r="K26" s="15"/>
    </row>
    <row r="27" spans="1:11" x14ac:dyDescent="0.25">
      <c r="A27" s="12"/>
      <c r="B27" s="12"/>
      <c r="C27" s="12"/>
      <c r="D27" s="12"/>
      <c r="E27" s="12"/>
      <c r="F27" s="1" t="s">
        <v>218</v>
      </c>
      <c r="G27" s="1"/>
      <c r="H27" s="14">
        <v>100</v>
      </c>
      <c r="I27" s="14"/>
      <c r="J27" s="14"/>
      <c r="K27" s="15"/>
    </row>
    <row r="28" spans="1:11" x14ac:dyDescent="0.25">
      <c r="A28" s="12"/>
      <c r="B28" s="12"/>
      <c r="C28" s="12"/>
      <c r="D28" s="12"/>
      <c r="E28" s="12"/>
      <c r="F28" s="12" t="s">
        <v>13</v>
      </c>
      <c r="G28" s="12"/>
      <c r="H28" s="14">
        <v>2430.7199999999998</v>
      </c>
      <c r="I28" s="14"/>
      <c r="J28" s="14"/>
      <c r="K28" s="15"/>
    </row>
    <row r="29" spans="1:11" x14ac:dyDescent="0.25">
      <c r="A29" s="12"/>
      <c r="B29" s="12"/>
      <c r="C29" s="12"/>
      <c r="D29" s="12"/>
      <c r="E29" s="12"/>
      <c r="F29" s="12" t="s">
        <v>14</v>
      </c>
      <c r="G29" s="12"/>
      <c r="H29" s="14">
        <v>980</v>
      </c>
      <c r="I29" s="14"/>
      <c r="J29" s="14"/>
      <c r="K29" s="15"/>
    </row>
    <row r="30" spans="1:11" x14ac:dyDescent="0.25">
      <c r="A30" s="12"/>
      <c r="B30" s="12"/>
      <c r="C30" s="12"/>
      <c r="D30" s="12"/>
      <c r="E30" s="12"/>
      <c r="F30" s="12" t="s">
        <v>15</v>
      </c>
      <c r="G30" s="12"/>
      <c r="H30" s="14">
        <v>2499.96</v>
      </c>
      <c r="I30" s="14"/>
      <c r="J30" s="14"/>
      <c r="K30" s="15"/>
    </row>
    <row r="31" spans="1:11" x14ac:dyDescent="0.25">
      <c r="A31" s="12"/>
      <c r="B31" s="12"/>
      <c r="C31" s="12"/>
      <c r="D31" s="12"/>
      <c r="E31" s="12"/>
      <c r="F31" s="12" t="s">
        <v>198</v>
      </c>
      <c r="G31" s="12"/>
      <c r="H31" s="14">
        <v>2500</v>
      </c>
      <c r="I31" s="14"/>
      <c r="J31" s="14"/>
      <c r="K31" s="15"/>
    </row>
    <row r="32" spans="1:11" x14ac:dyDescent="0.25">
      <c r="A32" s="12"/>
      <c r="B32" s="12"/>
      <c r="C32" s="12"/>
      <c r="D32" s="12"/>
      <c r="E32" s="12"/>
      <c r="F32" s="12" t="s">
        <v>16</v>
      </c>
      <c r="G32" s="12"/>
      <c r="H32" s="14">
        <v>3600</v>
      </c>
      <c r="I32" s="14"/>
      <c r="J32" s="14"/>
      <c r="K32" s="15"/>
    </row>
    <row r="33" spans="1:11" x14ac:dyDescent="0.25">
      <c r="A33" s="12"/>
      <c r="B33" s="12"/>
      <c r="C33" s="12"/>
      <c r="D33" s="12"/>
      <c r="E33" s="12"/>
      <c r="F33" s="12" t="s">
        <v>17</v>
      </c>
      <c r="G33" s="12"/>
      <c r="H33" s="14">
        <v>9429.66</v>
      </c>
      <c r="I33" s="14"/>
      <c r="J33" s="14"/>
      <c r="K33" s="15"/>
    </row>
    <row r="34" spans="1:11" x14ac:dyDescent="0.25">
      <c r="A34" s="12"/>
      <c r="B34" s="12"/>
      <c r="C34" s="12"/>
      <c r="D34" s="12"/>
      <c r="E34" s="12"/>
      <c r="F34" s="12" t="s">
        <v>18</v>
      </c>
      <c r="G34" s="12"/>
      <c r="H34" s="14">
        <v>4634.37</v>
      </c>
      <c r="I34" s="14"/>
      <c r="J34" s="14"/>
      <c r="K34" s="15"/>
    </row>
    <row r="35" spans="1:11" x14ac:dyDescent="0.25">
      <c r="A35" s="12"/>
      <c r="B35" s="12"/>
      <c r="C35" s="12"/>
      <c r="D35" s="12"/>
      <c r="E35" s="12"/>
      <c r="F35" s="1" t="s">
        <v>185</v>
      </c>
      <c r="G35" s="12"/>
      <c r="H35" s="14">
        <v>1100</v>
      </c>
      <c r="I35" s="14"/>
      <c r="J35" s="14"/>
      <c r="K35" s="15"/>
    </row>
    <row r="36" spans="1:11" x14ac:dyDescent="0.25">
      <c r="A36" s="12"/>
      <c r="B36" s="12"/>
      <c r="C36" s="12"/>
      <c r="D36" s="12"/>
      <c r="E36" s="12"/>
      <c r="F36" s="12" t="s">
        <v>19</v>
      </c>
      <c r="G36" s="12"/>
      <c r="H36" s="14">
        <v>2100</v>
      </c>
      <c r="I36" s="14"/>
      <c r="J36" s="14"/>
      <c r="K36" s="15"/>
    </row>
    <row r="37" spans="1:11" x14ac:dyDescent="0.25">
      <c r="A37" s="12"/>
      <c r="B37" s="12"/>
      <c r="C37" s="12"/>
      <c r="D37" s="12"/>
      <c r="E37" s="12"/>
      <c r="F37" s="12" t="s">
        <v>20</v>
      </c>
      <c r="G37" s="12"/>
      <c r="H37" s="14">
        <v>3690.2</v>
      </c>
      <c r="I37" s="14"/>
      <c r="J37" s="14"/>
      <c r="K37" s="15"/>
    </row>
    <row r="38" spans="1:11" x14ac:dyDescent="0.25">
      <c r="A38" s="12"/>
      <c r="B38" s="12"/>
      <c r="C38" s="12"/>
      <c r="D38" s="12"/>
      <c r="E38" s="12"/>
      <c r="F38" s="12" t="s">
        <v>21</v>
      </c>
      <c r="G38" s="12"/>
      <c r="H38" s="14">
        <v>1240</v>
      </c>
      <c r="I38" s="14"/>
      <c r="J38" s="14"/>
      <c r="K38" s="15"/>
    </row>
    <row r="39" spans="1:11" x14ac:dyDescent="0.25">
      <c r="A39" s="12"/>
      <c r="B39" s="12"/>
      <c r="C39" s="12"/>
      <c r="D39" s="12"/>
      <c r="E39" s="12"/>
      <c r="F39" s="1" t="s">
        <v>186</v>
      </c>
      <c r="G39" s="12"/>
      <c r="H39" s="14">
        <v>2400</v>
      </c>
      <c r="I39" s="14"/>
      <c r="J39" s="14"/>
      <c r="K39" s="15"/>
    </row>
    <row r="40" spans="1:11" x14ac:dyDescent="0.25">
      <c r="A40" s="12"/>
      <c r="B40" s="12"/>
      <c r="C40" s="12"/>
      <c r="D40" s="12"/>
      <c r="E40" s="12"/>
      <c r="F40" s="12" t="s">
        <v>226</v>
      </c>
      <c r="G40" s="12"/>
      <c r="H40" s="14">
        <v>500</v>
      </c>
      <c r="I40" s="14"/>
      <c r="J40" s="14"/>
      <c r="K40" s="15"/>
    </row>
    <row r="41" spans="1:11" x14ac:dyDescent="0.25">
      <c r="A41" s="12"/>
      <c r="B41" s="12"/>
      <c r="C41" s="12"/>
      <c r="D41" s="12"/>
      <c r="E41" s="12"/>
      <c r="F41" s="12" t="s">
        <v>22</v>
      </c>
      <c r="G41" s="12"/>
      <c r="H41" s="14"/>
      <c r="I41" s="14"/>
      <c r="J41" s="14"/>
      <c r="K41" s="15"/>
    </row>
    <row r="42" spans="1:11" x14ac:dyDescent="0.25">
      <c r="A42" s="12"/>
      <c r="B42" s="12"/>
      <c r="C42" s="12"/>
      <c r="D42" s="12"/>
      <c r="E42" s="12"/>
      <c r="F42" s="12"/>
      <c r="G42" s="12" t="s">
        <v>23</v>
      </c>
      <c r="H42" s="14">
        <v>4022.91</v>
      </c>
      <c r="I42" s="14"/>
      <c r="J42" s="14"/>
      <c r="K42" s="15"/>
    </row>
    <row r="43" spans="1:11" x14ac:dyDescent="0.25">
      <c r="A43" s="12"/>
      <c r="B43" s="12"/>
      <c r="C43" s="12"/>
      <c r="D43" s="12"/>
      <c r="E43" s="12"/>
      <c r="F43" s="12"/>
      <c r="G43" s="1" t="s">
        <v>187</v>
      </c>
      <c r="H43" s="14">
        <v>1462.48</v>
      </c>
      <c r="I43" s="14"/>
      <c r="J43" s="14"/>
      <c r="K43" s="15"/>
    </row>
    <row r="44" spans="1:11" ht="15.75" thickBot="1" x14ac:dyDescent="0.3">
      <c r="A44" s="12"/>
      <c r="B44" s="12"/>
      <c r="C44" s="12"/>
      <c r="D44" s="12"/>
      <c r="E44" s="12"/>
      <c r="F44" s="12"/>
      <c r="G44" s="12" t="s">
        <v>24</v>
      </c>
      <c r="H44" s="16">
        <v>45217.3</v>
      </c>
      <c r="I44" s="14"/>
      <c r="J44" s="14"/>
      <c r="K44" s="15"/>
    </row>
    <row r="45" spans="1:11" x14ac:dyDescent="0.25">
      <c r="A45" s="12"/>
      <c r="B45" s="12"/>
      <c r="C45" s="12"/>
      <c r="D45" s="12"/>
      <c r="E45" s="12"/>
      <c r="F45" s="12" t="s">
        <v>25</v>
      </c>
      <c r="G45" s="12"/>
      <c r="H45" s="14">
        <f>ROUND(SUM(H42:H44),5)</f>
        <v>50702.69</v>
      </c>
      <c r="I45" s="14"/>
      <c r="J45" s="14"/>
      <c r="K45" s="15"/>
    </row>
    <row r="46" spans="1:11" x14ac:dyDescent="0.25">
      <c r="A46" s="12"/>
      <c r="B46" s="12"/>
      <c r="C46" s="12"/>
      <c r="D46" s="12"/>
      <c r="E46" s="12"/>
      <c r="F46" s="1" t="s">
        <v>217</v>
      </c>
      <c r="G46" s="12"/>
      <c r="H46" s="14">
        <v>326</v>
      </c>
      <c r="I46" s="14"/>
      <c r="J46" s="14"/>
      <c r="K46" s="15"/>
    </row>
    <row r="47" spans="1:11" x14ac:dyDescent="0.25">
      <c r="A47" s="12"/>
      <c r="B47" s="12"/>
      <c r="C47" s="12"/>
      <c r="D47" s="12"/>
      <c r="E47" s="12"/>
      <c r="F47" s="1" t="s">
        <v>188</v>
      </c>
      <c r="G47" s="12"/>
      <c r="H47" s="14">
        <v>1350.04</v>
      </c>
      <c r="I47" s="14"/>
      <c r="J47" s="14"/>
      <c r="K47" s="15"/>
    </row>
    <row r="48" spans="1:11" x14ac:dyDescent="0.25">
      <c r="A48" s="12"/>
      <c r="B48" s="12"/>
      <c r="C48" s="12"/>
      <c r="D48" s="12"/>
      <c r="E48" s="12"/>
      <c r="F48" s="1" t="s">
        <v>197</v>
      </c>
      <c r="G48" s="12"/>
      <c r="H48" s="14">
        <v>600</v>
      </c>
      <c r="I48" s="14"/>
      <c r="J48" s="14"/>
      <c r="K48" s="15"/>
    </row>
    <row r="49" spans="1:11" x14ac:dyDescent="0.25">
      <c r="A49" s="12"/>
      <c r="B49" s="12"/>
      <c r="C49" s="12"/>
      <c r="D49" s="12"/>
      <c r="E49" s="12"/>
      <c r="F49" s="1" t="s">
        <v>225</v>
      </c>
      <c r="G49" s="12"/>
      <c r="H49" s="14">
        <v>1000</v>
      </c>
      <c r="I49" s="14"/>
      <c r="J49" s="14"/>
      <c r="K49" s="15"/>
    </row>
    <row r="50" spans="1:11" x14ac:dyDescent="0.25">
      <c r="A50" s="12"/>
      <c r="B50" s="12"/>
      <c r="C50" s="12"/>
      <c r="D50" s="12"/>
      <c r="E50" s="12"/>
      <c r="F50" s="1" t="s">
        <v>216</v>
      </c>
      <c r="G50" s="12"/>
      <c r="H50" s="14">
        <v>375</v>
      </c>
      <c r="I50" s="14"/>
      <c r="J50" s="14"/>
      <c r="K50" s="15"/>
    </row>
    <row r="51" spans="1:11" x14ac:dyDescent="0.25">
      <c r="A51" s="12"/>
      <c r="B51" s="12"/>
      <c r="C51" s="12"/>
      <c r="D51" s="12"/>
      <c r="E51" s="12"/>
      <c r="F51" s="12" t="s">
        <v>231</v>
      </c>
      <c r="G51" s="12"/>
      <c r="H51" s="14">
        <v>1500</v>
      </c>
      <c r="I51" s="14"/>
      <c r="J51" s="14"/>
      <c r="K51" s="15"/>
    </row>
    <row r="52" spans="1:11" x14ac:dyDescent="0.25">
      <c r="A52" s="12"/>
      <c r="B52" s="12"/>
      <c r="C52" s="12"/>
      <c r="D52" s="12"/>
      <c r="E52" s="12"/>
      <c r="F52" s="12" t="s">
        <v>26</v>
      </c>
      <c r="G52" s="12"/>
      <c r="H52" s="14">
        <v>1856.35</v>
      </c>
      <c r="I52" s="14"/>
      <c r="J52" s="14"/>
      <c r="K52" s="15"/>
    </row>
    <row r="53" spans="1:11" x14ac:dyDescent="0.25">
      <c r="A53" s="12"/>
      <c r="B53" s="12"/>
      <c r="C53" s="12"/>
      <c r="D53" s="12"/>
      <c r="E53" s="12"/>
      <c r="F53" s="12" t="s">
        <v>199</v>
      </c>
      <c r="G53" s="12"/>
      <c r="H53" s="14">
        <v>690.97</v>
      </c>
      <c r="I53" s="14"/>
      <c r="J53" s="14"/>
      <c r="K53" s="15"/>
    </row>
    <row r="54" spans="1:11" x14ac:dyDescent="0.25">
      <c r="A54" s="12"/>
      <c r="B54" s="12"/>
      <c r="C54" s="12"/>
      <c r="D54" s="12"/>
      <c r="E54" s="12"/>
      <c r="F54" s="12" t="s">
        <v>200</v>
      </c>
      <c r="G54" s="12"/>
      <c r="H54" s="14">
        <v>844.07</v>
      </c>
      <c r="I54" s="14"/>
      <c r="J54" s="14"/>
      <c r="K54" s="15"/>
    </row>
    <row r="55" spans="1:11" x14ac:dyDescent="0.25">
      <c r="A55" s="12"/>
      <c r="B55" s="12"/>
      <c r="C55" s="12"/>
      <c r="D55" s="12"/>
      <c r="E55" s="12"/>
      <c r="F55" s="12" t="s">
        <v>27</v>
      </c>
      <c r="G55" s="12"/>
      <c r="H55" s="14">
        <v>5500</v>
      </c>
      <c r="I55" s="14"/>
      <c r="J55" s="14"/>
      <c r="K55" s="15"/>
    </row>
    <row r="56" spans="1:11" x14ac:dyDescent="0.25">
      <c r="A56" s="12"/>
      <c r="B56" s="12"/>
      <c r="C56" s="12"/>
      <c r="D56" s="12"/>
      <c r="E56" s="12"/>
      <c r="F56" s="12" t="s">
        <v>28</v>
      </c>
      <c r="G56" s="12"/>
      <c r="H56" s="14">
        <v>6035.18</v>
      </c>
      <c r="I56" s="14"/>
      <c r="J56" s="14"/>
      <c r="K56" s="15"/>
    </row>
    <row r="57" spans="1:11" x14ac:dyDescent="0.25">
      <c r="A57" s="12"/>
      <c r="B57" s="12"/>
      <c r="C57" s="12"/>
      <c r="D57" s="12"/>
      <c r="E57" s="12"/>
      <c r="F57" s="12" t="s">
        <v>29</v>
      </c>
      <c r="G57" s="12"/>
      <c r="H57" s="14">
        <v>3000</v>
      </c>
      <c r="I57" s="14"/>
      <c r="J57" s="14"/>
      <c r="K57" s="15"/>
    </row>
    <row r="58" spans="1:11" x14ac:dyDescent="0.25">
      <c r="A58" s="12"/>
      <c r="B58" s="12"/>
      <c r="C58" s="12"/>
      <c r="D58" s="12"/>
      <c r="E58" s="12"/>
      <c r="F58" s="12" t="s">
        <v>30</v>
      </c>
      <c r="G58" s="12"/>
      <c r="H58" s="14">
        <v>2204.4699999999998</v>
      </c>
      <c r="I58" s="14"/>
      <c r="J58" s="14"/>
      <c r="K58" s="15"/>
    </row>
    <row r="59" spans="1:11" x14ac:dyDescent="0.25">
      <c r="A59" s="12"/>
      <c r="B59" s="12"/>
      <c r="C59" s="12"/>
      <c r="D59" s="12"/>
      <c r="E59" s="12"/>
      <c r="F59" s="12" t="s">
        <v>31</v>
      </c>
      <c r="G59" s="12"/>
      <c r="H59" s="14">
        <v>250</v>
      </c>
      <c r="I59" s="14"/>
      <c r="J59" s="14"/>
      <c r="K59" s="15"/>
    </row>
    <row r="60" spans="1:11" x14ac:dyDescent="0.25">
      <c r="A60" s="12"/>
      <c r="B60" s="12"/>
      <c r="C60" s="12"/>
      <c r="D60" s="12"/>
      <c r="E60" s="12"/>
      <c r="F60" s="12" t="s">
        <v>32</v>
      </c>
      <c r="G60" s="12"/>
      <c r="H60" s="14">
        <v>3524.98</v>
      </c>
      <c r="I60" s="14"/>
      <c r="J60" s="14"/>
      <c r="K60" s="15"/>
    </row>
    <row r="61" spans="1:11" x14ac:dyDescent="0.25">
      <c r="A61" s="12"/>
      <c r="B61" s="12"/>
      <c r="C61" s="12"/>
      <c r="D61" s="12"/>
      <c r="E61" s="12"/>
      <c r="F61" s="1" t="s">
        <v>189</v>
      </c>
      <c r="G61" s="12"/>
      <c r="H61" s="14">
        <v>500</v>
      </c>
      <c r="I61" s="14"/>
      <c r="J61" s="14"/>
      <c r="K61" s="15"/>
    </row>
    <row r="62" spans="1:11" x14ac:dyDescent="0.25">
      <c r="A62" s="12"/>
      <c r="B62" s="12"/>
      <c r="C62" s="12"/>
      <c r="D62" s="12"/>
      <c r="E62" s="12"/>
      <c r="F62" s="12" t="s">
        <v>33</v>
      </c>
      <c r="G62" s="12"/>
      <c r="H62" s="14">
        <v>5023.54</v>
      </c>
      <c r="I62" s="14"/>
      <c r="J62" s="14"/>
      <c r="K62" s="15"/>
    </row>
    <row r="63" spans="1:11" x14ac:dyDescent="0.25">
      <c r="A63" s="12"/>
      <c r="B63" s="12"/>
      <c r="C63" s="12"/>
      <c r="D63" s="12"/>
      <c r="E63" s="12"/>
      <c r="F63" s="12" t="s">
        <v>207</v>
      </c>
      <c r="G63" s="12"/>
      <c r="H63" s="14">
        <v>2359.5300000000002</v>
      </c>
      <c r="I63" s="14"/>
      <c r="J63" s="14"/>
      <c r="K63" s="15"/>
    </row>
    <row r="64" spans="1:11" x14ac:dyDescent="0.25">
      <c r="A64" s="12"/>
      <c r="B64" s="12"/>
      <c r="C64" s="12"/>
      <c r="D64" s="12"/>
      <c r="E64" s="12"/>
      <c r="F64" s="12" t="s">
        <v>34</v>
      </c>
      <c r="G64" s="12"/>
      <c r="H64" s="14">
        <v>4853.75</v>
      </c>
      <c r="I64" s="14"/>
      <c r="J64" s="14"/>
      <c r="K64" s="15"/>
    </row>
    <row r="65" spans="1:11" x14ac:dyDescent="0.25">
      <c r="A65" s="12"/>
      <c r="B65" s="12"/>
      <c r="C65" s="12"/>
      <c r="D65" s="12"/>
      <c r="E65" s="12"/>
      <c r="F65" s="12" t="s">
        <v>35</v>
      </c>
      <c r="G65" s="12"/>
      <c r="H65" s="14">
        <v>20840</v>
      </c>
      <c r="I65" s="14"/>
      <c r="J65" s="14"/>
      <c r="K65" s="15"/>
    </row>
    <row r="66" spans="1:11" x14ac:dyDescent="0.25">
      <c r="A66" s="12"/>
      <c r="B66" s="12"/>
      <c r="C66" s="12"/>
      <c r="D66" s="12"/>
      <c r="E66" s="12"/>
      <c r="F66" s="12" t="s">
        <v>213</v>
      </c>
      <c r="G66" s="12"/>
      <c r="H66" s="14">
        <v>200</v>
      </c>
      <c r="I66" s="14"/>
      <c r="J66" s="14"/>
      <c r="K66" s="15"/>
    </row>
    <row r="67" spans="1:11" x14ac:dyDescent="0.25">
      <c r="A67" s="12"/>
      <c r="B67" s="12"/>
      <c r="C67" s="12"/>
      <c r="D67" s="12"/>
      <c r="E67" s="12"/>
      <c r="F67" s="12" t="s">
        <v>36</v>
      </c>
      <c r="G67" s="12"/>
      <c r="H67" s="14">
        <v>8358.89</v>
      </c>
      <c r="I67" s="14"/>
      <c r="J67" s="14"/>
      <c r="K67" s="15"/>
    </row>
    <row r="68" spans="1:11" x14ac:dyDescent="0.25">
      <c r="A68" s="12"/>
      <c r="B68" s="12"/>
      <c r="C68" s="12"/>
      <c r="D68" s="12"/>
      <c r="E68" s="12"/>
      <c r="F68" s="1" t="s">
        <v>190</v>
      </c>
      <c r="G68" s="12"/>
      <c r="H68" s="14">
        <v>1208.44</v>
      </c>
      <c r="I68" s="14"/>
      <c r="J68" s="14"/>
      <c r="K68" s="15"/>
    </row>
    <row r="69" spans="1:11" x14ac:dyDescent="0.25">
      <c r="A69" s="12"/>
      <c r="B69" s="12"/>
      <c r="C69" s="12"/>
      <c r="D69" s="12"/>
      <c r="E69" s="12"/>
      <c r="F69" s="12" t="s">
        <v>37</v>
      </c>
      <c r="G69" s="12"/>
      <c r="H69" s="14">
        <v>2200</v>
      </c>
      <c r="I69" s="14"/>
      <c r="J69" s="14"/>
      <c r="K69" s="15"/>
    </row>
    <row r="70" spans="1:11" x14ac:dyDescent="0.25">
      <c r="A70" s="12"/>
      <c r="B70" s="12"/>
      <c r="C70" s="12"/>
      <c r="D70" s="12"/>
      <c r="E70" s="12"/>
      <c r="F70" s="12" t="s">
        <v>38</v>
      </c>
      <c r="G70" s="12"/>
      <c r="H70" s="14">
        <v>4121</v>
      </c>
      <c r="I70" s="14"/>
      <c r="J70" s="14"/>
      <c r="K70" s="15"/>
    </row>
    <row r="71" spans="1:11" x14ac:dyDescent="0.25">
      <c r="A71" s="12"/>
      <c r="B71" s="12"/>
      <c r="C71" s="12"/>
      <c r="D71" s="12"/>
      <c r="E71" s="12"/>
      <c r="F71" s="12" t="s">
        <v>39</v>
      </c>
      <c r="G71" s="12"/>
      <c r="H71" s="14">
        <v>810.5</v>
      </c>
      <c r="I71" s="14"/>
      <c r="J71" s="14"/>
      <c r="K71" s="15"/>
    </row>
    <row r="72" spans="1:11" x14ac:dyDescent="0.25">
      <c r="A72" s="12"/>
      <c r="B72" s="12"/>
      <c r="C72" s="12"/>
      <c r="D72" s="12"/>
      <c r="E72" s="12"/>
      <c r="F72" s="12" t="s">
        <v>40</v>
      </c>
      <c r="G72" s="12"/>
      <c r="H72" s="14">
        <v>4531.74</v>
      </c>
      <c r="I72" s="14"/>
      <c r="J72" s="14"/>
      <c r="K72" s="15"/>
    </row>
    <row r="73" spans="1:11" x14ac:dyDescent="0.25">
      <c r="A73" s="12"/>
      <c r="B73" s="12"/>
      <c r="C73" s="12"/>
      <c r="D73" s="12"/>
      <c r="E73" s="12"/>
      <c r="F73" s="12" t="s">
        <v>208</v>
      </c>
      <c r="G73" s="12"/>
      <c r="H73" s="14">
        <v>500</v>
      </c>
      <c r="I73" s="14"/>
      <c r="J73" s="14"/>
      <c r="K73" s="15"/>
    </row>
    <row r="74" spans="1:11" x14ac:dyDescent="0.25">
      <c r="A74" s="12"/>
      <c r="B74" s="12"/>
      <c r="C74" s="12"/>
      <c r="D74" s="12"/>
      <c r="E74" s="12"/>
      <c r="F74" s="1" t="s">
        <v>191</v>
      </c>
      <c r="G74" s="12"/>
      <c r="H74" s="14">
        <v>800</v>
      </c>
      <c r="I74" s="14"/>
      <c r="J74" s="14"/>
      <c r="K74" s="15"/>
    </row>
    <row r="75" spans="1:11" x14ac:dyDescent="0.25">
      <c r="A75" s="12"/>
      <c r="B75" s="12"/>
      <c r="C75" s="12"/>
      <c r="D75" s="12"/>
      <c r="E75" s="12"/>
      <c r="F75" s="12" t="s">
        <v>41</v>
      </c>
      <c r="G75" s="12"/>
      <c r="H75" s="14">
        <v>16157.68</v>
      </c>
      <c r="I75" s="14"/>
      <c r="J75" s="14"/>
      <c r="K75" s="15"/>
    </row>
    <row r="76" spans="1:11" x14ac:dyDescent="0.25">
      <c r="A76" s="12"/>
      <c r="B76" s="12"/>
      <c r="C76" s="12"/>
      <c r="D76" s="12"/>
      <c r="E76" s="12"/>
      <c r="F76" s="1" t="s">
        <v>192</v>
      </c>
      <c r="G76" s="12"/>
      <c r="H76" s="14">
        <v>4676.33</v>
      </c>
      <c r="I76" s="14"/>
      <c r="J76" s="14"/>
      <c r="K76" s="15"/>
    </row>
    <row r="77" spans="1:11" ht="15.75" thickBot="1" x14ac:dyDescent="0.3">
      <c r="A77" s="12"/>
      <c r="B77" s="12"/>
      <c r="C77" s="12"/>
      <c r="D77" s="12"/>
      <c r="E77" s="12"/>
      <c r="F77" s="12" t="s">
        <v>74</v>
      </c>
      <c r="G77" s="12"/>
      <c r="H77" s="16">
        <v>0</v>
      </c>
      <c r="I77" s="16">
        <v>250000</v>
      </c>
      <c r="J77" s="16">
        <f>ROUND((H77-I77),5)</f>
        <v>-250000</v>
      </c>
      <c r="K77" s="17">
        <f>ROUND(IF(I77=0, IF(H77=0, 0, 1), H77/I77),5)</f>
        <v>0</v>
      </c>
    </row>
    <row r="78" spans="1:11" x14ac:dyDescent="0.25">
      <c r="A78" s="12"/>
      <c r="B78" s="12"/>
      <c r="C78" s="12"/>
      <c r="D78" s="12"/>
      <c r="E78" s="12" t="s">
        <v>42</v>
      </c>
      <c r="F78" s="12"/>
      <c r="G78" s="12"/>
      <c r="H78" s="14">
        <f>ROUND(SUM(H5:H40)+SUM(H45:H77),5)</f>
        <v>262847.02</v>
      </c>
      <c r="I78" s="14">
        <f>ROUND(SUM(I5:I38)+SUM(I45:I77),5)</f>
        <v>250000</v>
      </c>
      <c r="J78" s="14">
        <f>ROUND((H78-I78),5)</f>
        <v>12847.02</v>
      </c>
      <c r="K78" s="15">
        <f>ROUND(IF(I78=0, IF(H78=0, 0, 1), H78/I78),5)</f>
        <v>1.05139</v>
      </c>
    </row>
    <row r="79" spans="1:11" x14ac:dyDescent="0.25">
      <c r="A79" s="12"/>
      <c r="B79" s="12"/>
      <c r="C79" s="12"/>
      <c r="D79" s="12"/>
      <c r="E79" s="12" t="s">
        <v>43</v>
      </c>
      <c r="F79" s="12"/>
      <c r="G79" s="12"/>
      <c r="H79" s="14">
        <v>3000</v>
      </c>
      <c r="I79" s="14"/>
      <c r="J79" s="14"/>
      <c r="K79" s="15"/>
    </row>
    <row r="80" spans="1:11" x14ac:dyDescent="0.25">
      <c r="A80" s="12"/>
      <c r="B80" s="12"/>
      <c r="C80" s="12"/>
      <c r="D80" s="12"/>
      <c r="E80" s="12" t="s">
        <v>201</v>
      </c>
      <c r="F80" s="12"/>
      <c r="G80" s="12"/>
      <c r="H80" s="14">
        <v>15475.03</v>
      </c>
      <c r="I80" s="14">
        <v>15475</v>
      </c>
      <c r="J80" s="14">
        <f t="shared" ref="J80:J87" si="0">ROUND((H80-I80),5)</f>
        <v>0.03</v>
      </c>
      <c r="K80" s="15">
        <f t="shared" ref="K80:K87" si="1">ROUND(IF(I80=0, IF(H80=0, 0, 1), H80/I80),5)</f>
        <v>1</v>
      </c>
    </row>
    <row r="81" spans="1:11" x14ac:dyDescent="0.25">
      <c r="A81" s="12"/>
      <c r="B81" s="12"/>
      <c r="C81" s="12"/>
      <c r="D81" s="12"/>
      <c r="E81" s="12" t="s">
        <v>44</v>
      </c>
      <c r="F81" s="12"/>
      <c r="G81" s="12"/>
      <c r="H81" s="14">
        <v>21399.09</v>
      </c>
      <c r="I81" s="14">
        <v>10000</v>
      </c>
      <c r="J81" s="14">
        <f t="shared" si="0"/>
        <v>11399.09</v>
      </c>
      <c r="K81" s="15">
        <f t="shared" si="1"/>
        <v>2.13991</v>
      </c>
    </row>
    <row r="82" spans="1:11" x14ac:dyDescent="0.25">
      <c r="A82" s="12"/>
      <c r="B82" s="12"/>
      <c r="C82" s="12"/>
      <c r="D82" s="12"/>
      <c r="E82" s="12" t="s">
        <v>75</v>
      </c>
      <c r="F82" s="12"/>
      <c r="G82" s="12"/>
      <c r="H82" s="14">
        <v>8496.2800000000007</v>
      </c>
      <c r="I82" s="14">
        <v>13381</v>
      </c>
      <c r="J82" s="14">
        <f t="shared" si="0"/>
        <v>-4884.72</v>
      </c>
      <c r="K82" s="15">
        <f t="shared" si="1"/>
        <v>0.63495000000000001</v>
      </c>
    </row>
    <row r="83" spans="1:11" x14ac:dyDescent="0.25">
      <c r="A83" s="12"/>
      <c r="B83" s="12"/>
      <c r="C83" s="12"/>
      <c r="D83" s="12"/>
      <c r="E83" s="12" t="s">
        <v>76</v>
      </c>
      <c r="F83" s="12"/>
      <c r="G83" s="12"/>
      <c r="H83" s="14">
        <v>0</v>
      </c>
      <c r="I83" s="14">
        <v>10000</v>
      </c>
      <c r="J83" s="14">
        <f t="shared" si="0"/>
        <v>-10000</v>
      </c>
      <c r="K83" s="15">
        <f t="shared" si="1"/>
        <v>0</v>
      </c>
    </row>
    <row r="84" spans="1:11" x14ac:dyDescent="0.25">
      <c r="A84" s="12"/>
      <c r="B84" s="12"/>
      <c r="C84" s="12"/>
      <c r="D84" s="12"/>
      <c r="E84" s="12" t="s">
        <v>77</v>
      </c>
      <c r="F84" s="12"/>
      <c r="G84" s="12"/>
      <c r="H84" s="14">
        <v>1250</v>
      </c>
      <c r="I84" s="14">
        <v>5325</v>
      </c>
      <c r="J84" s="14">
        <f t="shared" si="0"/>
        <v>-4075</v>
      </c>
      <c r="K84" s="15">
        <f t="shared" si="1"/>
        <v>0.23474</v>
      </c>
    </row>
    <row r="85" spans="1:11" ht="15.75" thickBot="1" x14ac:dyDescent="0.3">
      <c r="A85" s="12"/>
      <c r="B85" s="12"/>
      <c r="C85" s="12"/>
      <c r="D85" s="12"/>
      <c r="E85" s="12" t="s">
        <v>45</v>
      </c>
      <c r="F85" s="12"/>
      <c r="G85" s="12"/>
      <c r="H85" s="14">
        <v>16250</v>
      </c>
      <c r="I85" s="14">
        <v>15000</v>
      </c>
      <c r="J85" s="14">
        <f t="shared" si="0"/>
        <v>1250</v>
      </c>
      <c r="K85" s="15">
        <f t="shared" si="1"/>
        <v>1.0833299999999999</v>
      </c>
    </row>
    <row r="86" spans="1:11" ht="15.75" thickBot="1" x14ac:dyDescent="0.3">
      <c r="A86" s="12"/>
      <c r="B86" s="12"/>
      <c r="C86" s="12"/>
      <c r="D86" s="12" t="s">
        <v>46</v>
      </c>
      <c r="E86" s="12"/>
      <c r="F86" s="12"/>
      <c r="G86" s="12"/>
      <c r="H86" s="18">
        <f>ROUND(H4+SUM(H78:H85),5)</f>
        <v>328717.42</v>
      </c>
      <c r="I86" s="18">
        <f>ROUND(I4+SUM(I78:I85),5)</f>
        <v>319181</v>
      </c>
      <c r="J86" s="18">
        <f t="shared" si="0"/>
        <v>9536.42</v>
      </c>
      <c r="K86" s="19">
        <f t="shared" si="1"/>
        <v>1.0298799999999999</v>
      </c>
    </row>
    <row r="87" spans="1:11" x14ac:dyDescent="0.25">
      <c r="A87" s="12"/>
      <c r="B87" s="12"/>
      <c r="C87" s="12" t="s">
        <v>47</v>
      </c>
      <c r="D87" s="12"/>
      <c r="E87" s="12"/>
      <c r="F87" s="12"/>
      <c r="G87" s="12"/>
      <c r="H87" s="14">
        <f>H86</f>
        <v>328717.42</v>
      </c>
      <c r="I87" s="14">
        <f>I86</f>
        <v>319181</v>
      </c>
      <c r="J87" s="14">
        <f t="shared" si="0"/>
        <v>9536.42</v>
      </c>
      <c r="K87" s="15">
        <f t="shared" si="1"/>
        <v>1.0298799999999999</v>
      </c>
    </row>
    <row r="88" spans="1:11" x14ac:dyDescent="0.25">
      <c r="A88" s="12"/>
      <c r="B88" s="12"/>
      <c r="C88" s="12"/>
      <c r="D88" s="12"/>
      <c r="E88" s="12"/>
      <c r="F88" s="12"/>
      <c r="G88" s="12"/>
      <c r="H88" s="14"/>
      <c r="I88" s="14"/>
      <c r="J88" s="14"/>
      <c r="K88" s="15"/>
    </row>
    <row r="89" spans="1:11" x14ac:dyDescent="0.25">
      <c r="A89" s="12"/>
      <c r="B89" s="12"/>
      <c r="C89" s="12"/>
      <c r="D89" s="12"/>
      <c r="E89" s="12"/>
      <c r="F89" s="12"/>
      <c r="G89" s="12"/>
      <c r="H89" s="14"/>
      <c r="I89" s="14"/>
      <c r="J89" s="14"/>
      <c r="K89" s="15"/>
    </row>
    <row r="90" spans="1:11" x14ac:dyDescent="0.25">
      <c r="A90" s="12"/>
      <c r="B90" s="12"/>
      <c r="C90" s="12"/>
      <c r="D90" s="12"/>
      <c r="E90" s="12"/>
      <c r="F90" s="12"/>
      <c r="G90" s="12"/>
      <c r="H90" s="14"/>
      <c r="I90" s="14"/>
      <c r="J90" s="14"/>
      <c r="K90" s="15"/>
    </row>
    <row r="91" spans="1:11" x14ac:dyDescent="0.25">
      <c r="A91" s="12"/>
      <c r="B91" s="12"/>
      <c r="C91" s="12"/>
      <c r="D91" s="12"/>
      <c r="E91" s="12"/>
      <c r="F91" s="12"/>
      <c r="G91" s="12"/>
      <c r="H91" s="14"/>
      <c r="I91" s="14"/>
      <c r="J91" s="14"/>
      <c r="K91" s="15"/>
    </row>
    <row r="92" spans="1:11" x14ac:dyDescent="0.25">
      <c r="A92" s="12"/>
      <c r="B92" s="12"/>
      <c r="C92" s="12"/>
      <c r="D92" s="12" t="s">
        <v>48</v>
      </c>
      <c r="E92" s="12"/>
      <c r="F92" s="12"/>
      <c r="G92" s="12"/>
      <c r="H92" s="14"/>
      <c r="I92" s="14"/>
      <c r="J92" s="14"/>
      <c r="K92" s="15"/>
    </row>
    <row r="93" spans="1:11" x14ac:dyDescent="0.25">
      <c r="A93" s="12"/>
      <c r="B93" s="12"/>
      <c r="C93" s="12"/>
      <c r="D93" s="12"/>
      <c r="E93" s="12" t="s">
        <v>49</v>
      </c>
      <c r="F93" s="12"/>
      <c r="G93" s="12"/>
      <c r="H93" s="14"/>
      <c r="I93" s="14"/>
      <c r="J93" s="14"/>
      <c r="K93" s="15"/>
    </row>
    <row r="94" spans="1:11" x14ac:dyDescent="0.25">
      <c r="A94" s="12"/>
      <c r="B94" s="12"/>
      <c r="C94" s="12"/>
      <c r="D94" s="12"/>
      <c r="E94" s="12"/>
      <c r="F94" s="12" t="s">
        <v>50</v>
      </c>
      <c r="G94" s="12"/>
      <c r="H94" s="14">
        <v>5480.85</v>
      </c>
      <c r="I94" s="14">
        <v>5167.2</v>
      </c>
      <c r="J94" s="14">
        <f>ROUND((H94-I94),5)</f>
        <v>313.64999999999998</v>
      </c>
      <c r="K94" s="15">
        <f>ROUND(IF(I94=0, IF(H94=0, 0, 1), H94/I94),5)</f>
        <v>1.0607</v>
      </c>
    </row>
    <row r="95" spans="1:11" x14ac:dyDescent="0.25">
      <c r="A95" s="12"/>
      <c r="B95" s="12"/>
      <c r="C95" s="12"/>
      <c r="D95" s="12"/>
      <c r="E95" s="12"/>
      <c r="F95" s="12" t="s">
        <v>78</v>
      </c>
      <c r="G95" s="12"/>
      <c r="H95" s="14">
        <v>16449.88</v>
      </c>
      <c r="I95" s="14">
        <v>9516.4</v>
      </c>
      <c r="J95" s="14">
        <f>ROUND((H95-I95),5)</f>
        <v>6933.48</v>
      </c>
      <c r="K95" s="15">
        <f>ROUND(IF(I95=0, IF(H95=0, 0, 1), H95/I95),5)</f>
        <v>1.72858</v>
      </c>
    </row>
    <row r="96" spans="1:11" ht="15.75" thickBot="1" x14ac:dyDescent="0.3">
      <c r="A96" s="12"/>
      <c r="B96" s="12"/>
      <c r="C96" s="12"/>
      <c r="D96" s="12"/>
      <c r="E96" s="12"/>
      <c r="F96" s="12" t="s">
        <v>51</v>
      </c>
      <c r="G96" s="12"/>
      <c r="H96" s="16">
        <v>50105.73</v>
      </c>
      <c r="I96" s="16">
        <v>51113.84</v>
      </c>
      <c r="J96" s="16">
        <f>ROUND((H96-I96),5)</f>
        <v>-1008.11</v>
      </c>
      <c r="K96" s="17">
        <f>ROUND(IF(I96=0, IF(H96=0, 0, 1), H96/I96),5)</f>
        <v>0.98028000000000004</v>
      </c>
    </row>
    <row r="97" spans="1:11" x14ac:dyDescent="0.25">
      <c r="A97" s="12"/>
      <c r="B97" s="12"/>
      <c r="C97" s="12"/>
      <c r="D97" s="12"/>
      <c r="E97" s="12" t="s">
        <v>52</v>
      </c>
      <c r="F97" s="12"/>
      <c r="G97" s="12"/>
      <c r="H97" s="14">
        <f>ROUND(SUM(H93:H96),5)</f>
        <v>72036.460000000006</v>
      </c>
      <c r="I97" s="14">
        <f>ROUND(SUM(I93:I96),5)</f>
        <v>65797.440000000002</v>
      </c>
      <c r="J97" s="14">
        <f>ROUND((H97-I97),5)</f>
        <v>6239.02</v>
      </c>
      <c r="K97" s="15">
        <f>ROUND(IF(I97=0, IF(H97=0, 0, 1), H97/I97),5)</f>
        <v>1.0948199999999999</v>
      </c>
    </row>
    <row r="98" spans="1:11" x14ac:dyDescent="0.25">
      <c r="A98" s="12"/>
      <c r="B98" s="12"/>
      <c r="C98" s="12"/>
      <c r="D98" s="12"/>
      <c r="E98" s="12" t="s">
        <v>53</v>
      </c>
      <c r="F98" s="12"/>
      <c r="G98" s="12"/>
      <c r="H98" s="14"/>
      <c r="I98" s="14"/>
      <c r="J98" s="14"/>
      <c r="K98" s="15"/>
    </row>
    <row r="99" spans="1:11" x14ac:dyDescent="0.25">
      <c r="A99" s="12"/>
      <c r="B99" s="12"/>
      <c r="C99" s="12"/>
      <c r="D99" s="12"/>
      <c r="E99" s="12"/>
      <c r="F99" s="12" t="s">
        <v>54</v>
      </c>
      <c r="G99" s="12"/>
      <c r="H99" s="14">
        <v>58774.75</v>
      </c>
      <c r="I99" s="14">
        <v>53067.519999999997</v>
      </c>
      <c r="J99" s="14">
        <f>ROUND((H99-I99),5)</f>
        <v>5707.23</v>
      </c>
      <c r="K99" s="15">
        <f>ROUND(IF(I99=0, IF(H99=0, 0, 1), H99/I99),5)</f>
        <v>1.10755</v>
      </c>
    </row>
    <row r="100" spans="1:11" x14ac:dyDescent="0.25">
      <c r="A100" s="12"/>
      <c r="B100" s="12"/>
      <c r="C100" s="12"/>
      <c r="D100" s="12"/>
      <c r="E100" s="12"/>
      <c r="F100" s="12" t="s">
        <v>79</v>
      </c>
      <c r="G100" s="12"/>
      <c r="H100" s="14"/>
      <c r="I100" s="14"/>
      <c r="J100" s="14"/>
      <c r="K100" s="15"/>
    </row>
    <row r="101" spans="1:11" ht="15.75" thickBot="1" x14ac:dyDescent="0.3">
      <c r="A101" s="12"/>
      <c r="B101" s="12"/>
      <c r="C101" s="12"/>
      <c r="D101" s="12"/>
      <c r="E101" s="12"/>
      <c r="F101" s="12"/>
      <c r="G101" s="12" t="s">
        <v>80</v>
      </c>
      <c r="H101" s="14">
        <v>14999.08</v>
      </c>
      <c r="I101" s="14">
        <v>15000</v>
      </c>
      <c r="J101" s="14">
        <f>ROUND((H101-I101),5)</f>
        <v>-0.92</v>
      </c>
      <c r="K101" s="15">
        <f>ROUND(IF(I101=0, IF(H101=0, 0, 1), H101/I101),5)</f>
        <v>0.99994000000000005</v>
      </c>
    </row>
    <row r="102" spans="1:11" ht="15.75" thickBot="1" x14ac:dyDescent="0.3">
      <c r="A102" s="12"/>
      <c r="B102" s="12"/>
      <c r="C102" s="12"/>
      <c r="D102" s="12"/>
      <c r="E102" s="12"/>
      <c r="F102" s="12" t="s">
        <v>81</v>
      </c>
      <c r="G102" s="12"/>
      <c r="H102" s="18">
        <f>ROUND(SUM(H100:H101),5)</f>
        <v>14999.08</v>
      </c>
      <c r="I102" s="18">
        <f>ROUND(SUM(I100:I101),5)</f>
        <v>15000</v>
      </c>
      <c r="J102" s="18">
        <f>ROUND((H102-I102),5)</f>
        <v>-0.92</v>
      </c>
      <c r="K102" s="19">
        <f>ROUND(IF(I102=0, IF(H102=0, 0, 1), H102/I102),5)</f>
        <v>0.99994000000000005</v>
      </c>
    </row>
    <row r="103" spans="1:11" x14ac:dyDescent="0.25">
      <c r="A103" s="12"/>
      <c r="B103" s="12"/>
      <c r="C103" s="12"/>
      <c r="D103" s="12"/>
      <c r="E103" s="12" t="s">
        <v>55</v>
      </c>
      <c r="F103" s="12"/>
      <c r="G103" s="12"/>
      <c r="H103" s="14">
        <f>ROUND(SUM(H98:H99)+H102,5)</f>
        <v>73773.83</v>
      </c>
      <c r="I103" s="14">
        <f>ROUND(SUM(I98:I99)+I102,5)</f>
        <v>68067.520000000004</v>
      </c>
      <c r="J103" s="14">
        <f>ROUND((H103-I103),5)</f>
        <v>5706.31</v>
      </c>
      <c r="K103" s="15">
        <f>ROUND(IF(I103=0, IF(H103=0, 0, 1), H103/I103),5)</f>
        <v>1.0838300000000001</v>
      </c>
    </row>
    <row r="104" spans="1:11" x14ac:dyDescent="0.25">
      <c r="A104" s="12"/>
      <c r="B104" s="12"/>
      <c r="C104" s="12"/>
      <c r="D104" s="12"/>
      <c r="E104" s="12" t="s">
        <v>56</v>
      </c>
      <c r="F104" s="12"/>
      <c r="G104" s="12"/>
      <c r="H104" s="14"/>
      <c r="I104" s="14"/>
      <c r="J104" s="14"/>
      <c r="K104" s="15"/>
    </row>
    <row r="105" spans="1:11" x14ac:dyDescent="0.25">
      <c r="A105" s="12"/>
      <c r="B105" s="12"/>
      <c r="C105" s="12"/>
      <c r="D105" s="12"/>
      <c r="E105" s="12"/>
      <c r="F105" s="12" t="s">
        <v>57</v>
      </c>
      <c r="G105" s="12"/>
      <c r="H105" s="14">
        <v>50443.75</v>
      </c>
      <c r="I105" s="14">
        <v>53067.519999999997</v>
      </c>
      <c r="J105" s="14">
        <f>ROUND((H105-I105),5)</f>
        <v>-2623.77</v>
      </c>
      <c r="K105" s="15">
        <f>ROUND(IF(I105=0, IF(H105=0, 0, 1), H105/I105),5)</f>
        <v>0.95055999999999996</v>
      </c>
    </row>
    <row r="106" spans="1:11" x14ac:dyDescent="0.25">
      <c r="A106" s="12"/>
      <c r="B106" s="12"/>
      <c r="C106" s="12"/>
      <c r="D106" s="12"/>
      <c r="E106" s="12"/>
      <c r="F106" s="12" t="s">
        <v>82</v>
      </c>
      <c r="G106" s="12"/>
      <c r="H106" s="14"/>
      <c r="I106" s="14"/>
      <c r="J106" s="14"/>
      <c r="K106" s="15"/>
    </row>
    <row r="107" spans="1:11" x14ac:dyDescent="0.25">
      <c r="A107" s="12"/>
      <c r="B107" s="12"/>
      <c r="C107" s="12"/>
      <c r="D107" s="12"/>
      <c r="E107" s="12"/>
      <c r="F107" s="12" t="s">
        <v>83</v>
      </c>
      <c r="G107" s="12"/>
      <c r="H107" s="14">
        <v>15000</v>
      </c>
      <c r="I107" s="14">
        <v>15000</v>
      </c>
      <c r="J107" s="14">
        <f>ROUND((H107-I107),5)</f>
        <v>0</v>
      </c>
      <c r="K107" s="15">
        <f>ROUND(IF(I107=0, IF(H107=0, 0, 1), H107/I107),5)</f>
        <v>1</v>
      </c>
    </row>
    <row r="108" spans="1:11" ht="15.75" thickBot="1" x14ac:dyDescent="0.3">
      <c r="A108" s="12"/>
      <c r="B108" s="12"/>
      <c r="C108" s="12"/>
      <c r="D108" s="12"/>
      <c r="E108" s="12"/>
      <c r="F108" s="1" t="s">
        <v>194</v>
      </c>
      <c r="G108" s="12"/>
      <c r="H108" s="14">
        <v>3000</v>
      </c>
      <c r="I108" s="14"/>
      <c r="J108" s="14"/>
      <c r="K108" s="15"/>
    </row>
    <row r="109" spans="1:11" ht="15.75" thickBot="1" x14ac:dyDescent="0.3">
      <c r="A109" s="12"/>
      <c r="B109" s="12"/>
      <c r="C109" s="12"/>
      <c r="D109" s="12"/>
      <c r="E109" s="12"/>
      <c r="F109" s="12" t="s">
        <v>84</v>
      </c>
      <c r="G109" s="12"/>
      <c r="H109" s="18">
        <f>ROUND(SUM(H106:H108),5)</f>
        <v>18000</v>
      </c>
      <c r="I109" s="18">
        <f>ROUND(SUM(I106:I108),5)</f>
        <v>15000</v>
      </c>
      <c r="J109" s="18">
        <f>ROUND((H109-I109),5)</f>
        <v>3000</v>
      </c>
      <c r="K109" s="19">
        <f>ROUND(IF(I109=0, IF(H109=0, 0, 1), H109/I109),5)</f>
        <v>1.2</v>
      </c>
    </row>
    <row r="110" spans="1:11" x14ac:dyDescent="0.25">
      <c r="A110" s="12"/>
      <c r="B110" s="12"/>
      <c r="C110" s="12"/>
      <c r="D110" s="12"/>
      <c r="E110" s="12" t="s">
        <v>58</v>
      </c>
      <c r="F110" s="12"/>
      <c r="G110" s="12"/>
      <c r="H110" s="14">
        <f>ROUND(SUM(H104:H105)+H109,5)</f>
        <v>68443.75</v>
      </c>
      <c r="I110" s="14">
        <f>ROUND(SUM(I104:I105)+I109,5)</f>
        <v>68067.520000000004</v>
      </c>
      <c r="J110" s="14">
        <f>ROUND((H110-I110),5)</f>
        <v>376.23</v>
      </c>
      <c r="K110" s="15">
        <f>ROUND(IF(I110=0, IF(H110=0, 0, 1), H110/I110),5)</f>
        <v>1.00553</v>
      </c>
    </row>
    <row r="111" spans="1:11" x14ac:dyDescent="0.25">
      <c r="A111" s="12"/>
      <c r="B111" s="12"/>
      <c r="C111" s="12"/>
      <c r="D111" s="12"/>
      <c r="E111" s="12" t="s">
        <v>59</v>
      </c>
      <c r="F111" s="12"/>
      <c r="G111" s="12"/>
      <c r="H111" s="14"/>
      <c r="I111" s="14"/>
      <c r="J111" s="14"/>
      <c r="K111" s="15"/>
    </row>
    <row r="112" spans="1:11" x14ac:dyDescent="0.25">
      <c r="A112" s="12"/>
      <c r="B112" s="12"/>
      <c r="C112" s="12"/>
      <c r="D112" s="12"/>
      <c r="E112" s="12"/>
      <c r="F112" s="12" t="s">
        <v>60</v>
      </c>
      <c r="G112" s="12"/>
      <c r="H112" s="14">
        <v>53067.519999999997</v>
      </c>
      <c r="I112" s="14">
        <v>53067.519999999997</v>
      </c>
      <c r="J112" s="14">
        <f>ROUND((H112-I112),5)</f>
        <v>0</v>
      </c>
      <c r="K112" s="15">
        <f>ROUND(IF(I112=0, IF(H112=0, 0, 1), H112/I112),5)</f>
        <v>1</v>
      </c>
    </row>
    <row r="113" spans="1:11" x14ac:dyDescent="0.25">
      <c r="A113" s="12"/>
      <c r="B113" s="12"/>
      <c r="C113" s="12"/>
      <c r="D113" s="12"/>
      <c r="E113" s="12"/>
      <c r="F113" s="12" t="s">
        <v>85</v>
      </c>
      <c r="G113" s="12"/>
      <c r="H113" s="14"/>
      <c r="I113" s="14"/>
      <c r="J113" s="14"/>
      <c r="K113" s="15"/>
    </row>
    <row r="114" spans="1:11" ht="15.75" thickBot="1" x14ac:dyDescent="0.3">
      <c r="A114" s="12"/>
      <c r="B114" s="12"/>
      <c r="C114" s="12"/>
      <c r="D114" s="12"/>
      <c r="E114" s="12"/>
      <c r="F114" s="12"/>
      <c r="G114" s="12" t="s">
        <v>86</v>
      </c>
      <c r="H114" s="14">
        <v>15000</v>
      </c>
      <c r="I114" s="14">
        <v>15000</v>
      </c>
      <c r="J114" s="14">
        <f>ROUND((H114-I114),5)</f>
        <v>0</v>
      </c>
      <c r="K114" s="15">
        <f>ROUND(IF(I114=0, IF(H114=0, 0, 1), H114/I114),5)</f>
        <v>1</v>
      </c>
    </row>
    <row r="115" spans="1:11" ht="15.75" thickBot="1" x14ac:dyDescent="0.3">
      <c r="A115" s="12"/>
      <c r="B115" s="12"/>
      <c r="C115" s="12"/>
      <c r="D115" s="12"/>
      <c r="E115" s="12"/>
      <c r="F115" s="12" t="s">
        <v>87</v>
      </c>
      <c r="G115" s="12"/>
      <c r="H115" s="18">
        <f>ROUND(SUM(H113:H114),5)</f>
        <v>15000</v>
      </c>
      <c r="I115" s="18">
        <f>ROUND(SUM(I113:I114),5)</f>
        <v>15000</v>
      </c>
      <c r="J115" s="18">
        <f>ROUND((H115-I115),5)</f>
        <v>0</v>
      </c>
      <c r="K115" s="19">
        <f>ROUND(IF(I115=0, IF(H115=0, 0, 1), H115/I115),5)</f>
        <v>1</v>
      </c>
    </row>
    <row r="116" spans="1:11" x14ac:dyDescent="0.25">
      <c r="A116" s="12"/>
      <c r="B116" s="12"/>
      <c r="C116" s="12"/>
      <c r="D116" s="12"/>
      <c r="E116" s="12" t="s">
        <v>61</v>
      </c>
      <c r="F116" s="12"/>
      <c r="G116" s="12"/>
      <c r="H116" s="14">
        <f>ROUND(SUM(H111:H112)+H115,5)</f>
        <v>68067.520000000004</v>
      </c>
      <c r="I116" s="14">
        <f>ROUND(SUM(I111:I112)+I115,5)</f>
        <v>68067.520000000004</v>
      </c>
      <c r="J116" s="14">
        <f>ROUND((H116-I116),5)</f>
        <v>0</v>
      </c>
      <c r="K116" s="15">
        <f>ROUND(IF(I116=0, IF(H116=0, 0, 1), H116/I116),5)</f>
        <v>1</v>
      </c>
    </row>
    <row r="117" spans="1:11" x14ac:dyDescent="0.25">
      <c r="A117" s="12"/>
      <c r="B117" s="12"/>
      <c r="C117" s="12"/>
      <c r="D117" s="12"/>
      <c r="E117" s="12" t="s">
        <v>62</v>
      </c>
      <c r="F117" s="12"/>
      <c r="G117" s="12"/>
      <c r="H117" s="14"/>
      <c r="I117" s="14"/>
      <c r="J117" s="14"/>
      <c r="K117" s="15"/>
    </row>
    <row r="118" spans="1:11" x14ac:dyDescent="0.25">
      <c r="A118" s="12"/>
      <c r="B118" s="12"/>
      <c r="C118" s="12"/>
      <c r="D118" s="12"/>
      <c r="E118" s="12"/>
      <c r="F118" s="12" t="s">
        <v>63</v>
      </c>
      <c r="G118" s="12"/>
      <c r="H118" s="14">
        <v>12000</v>
      </c>
      <c r="I118" s="14">
        <v>12981</v>
      </c>
      <c r="J118" s="14">
        <f>ROUND((H118-I118),5)</f>
        <v>-981</v>
      </c>
      <c r="K118" s="15">
        <f>ROUND(IF(I118=0, IF(H118=0, 0, 1), H118/I118),5)</f>
        <v>0.92442999999999997</v>
      </c>
    </row>
    <row r="119" spans="1:11" x14ac:dyDescent="0.25">
      <c r="A119" s="12"/>
      <c r="B119" s="12"/>
      <c r="C119" s="12"/>
      <c r="D119" s="12"/>
      <c r="E119" s="12"/>
      <c r="F119" s="12" t="s">
        <v>88</v>
      </c>
      <c r="G119" s="12"/>
      <c r="H119" s="14"/>
      <c r="I119" s="14"/>
      <c r="J119" s="14"/>
      <c r="K119" s="15"/>
    </row>
    <row r="120" spans="1:11" x14ac:dyDescent="0.25">
      <c r="A120" s="12"/>
      <c r="B120" s="12"/>
      <c r="C120" s="12"/>
      <c r="D120" s="12"/>
      <c r="E120" s="12"/>
      <c r="F120" s="12"/>
      <c r="G120" s="12" t="s">
        <v>89</v>
      </c>
      <c r="H120" s="14">
        <v>3050.01</v>
      </c>
      <c r="I120" s="14">
        <v>7100</v>
      </c>
      <c r="J120" s="14">
        <f t="shared" ref="J120:J127" si="2">ROUND((H120-I120),5)</f>
        <v>-4049.99</v>
      </c>
      <c r="K120" s="15">
        <f t="shared" ref="K120:K127" si="3">ROUND(IF(I120=0, IF(H120=0, 0, 1), H120/I120),5)</f>
        <v>0.42958000000000002</v>
      </c>
    </row>
    <row r="121" spans="1:11" x14ac:dyDescent="0.25">
      <c r="A121" s="12"/>
      <c r="B121" s="12"/>
      <c r="C121" s="12"/>
      <c r="D121" s="12"/>
      <c r="E121" s="12"/>
      <c r="F121" s="12"/>
      <c r="G121" s="12" t="s">
        <v>230</v>
      </c>
      <c r="H121" s="14">
        <v>634.21</v>
      </c>
      <c r="I121" s="14"/>
      <c r="J121" s="14">
        <f t="shared" si="2"/>
        <v>634.21</v>
      </c>
      <c r="K121" s="15"/>
    </row>
    <row r="122" spans="1:11" x14ac:dyDescent="0.25">
      <c r="A122" s="12"/>
      <c r="B122" s="12"/>
      <c r="C122" s="12"/>
      <c r="D122" s="12"/>
      <c r="E122" s="12"/>
      <c r="F122" s="12"/>
      <c r="G122" s="12" t="s">
        <v>90</v>
      </c>
      <c r="H122" s="14">
        <v>2500</v>
      </c>
      <c r="I122" s="14">
        <v>3050</v>
      </c>
      <c r="J122" s="14">
        <f t="shared" si="2"/>
        <v>-550</v>
      </c>
      <c r="K122" s="15">
        <f t="shared" si="3"/>
        <v>0.81967000000000001</v>
      </c>
    </row>
    <row r="123" spans="1:11" x14ac:dyDescent="0.25">
      <c r="A123" s="12"/>
      <c r="B123" s="12"/>
      <c r="C123" s="12"/>
      <c r="D123" s="12"/>
      <c r="E123" s="12"/>
      <c r="F123" s="12"/>
      <c r="G123" s="12" t="s">
        <v>91</v>
      </c>
      <c r="H123" s="14">
        <v>1214.57</v>
      </c>
      <c r="I123" s="14">
        <v>2500</v>
      </c>
      <c r="J123" s="14">
        <f t="shared" si="2"/>
        <v>-1285.43</v>
      </c>
      <c r="K123" s="15">
        <f t="shared" si="3"/>
        <v>0.48582999999999998</v>
      </c>
    </row>
    <row r="124" spans="1:11" x14ac:dyDescent="0.25">
      <c r="A124" s="12"/>
      <c r="B124" s="12"/>
      <c r="C124" s="12"/>
      <c r="D124" s="12"/>
      <c r="E124" s="12"/>
      <c r="F124" s="12"/>
      <c r="G124" s="12" t="s">
        <v>92</v>
      </c>
      <c r="H124" s="14">
        <v>1300</v>
      </c>
      <c r="I124" s="14">
        <v>1300</v>
      </c>
      <c r="J124" s="14">
        <f t="shared" si="2"/>
        <v>0</v>
      </c>
      <c r="K124" s="15">
        <f t="shared" si="3"/>
        <v>1</v>
      </c>
    </row>
    <row r="125" spans="1:11" ht="15.75" thickBot="1" x14ac:dyDescent="0.3">
      <c r="A125" s="12"/>
      <c r="B125" s="12"/>
      <c r="C125" s="12"/>
      <c r="D125" s="12"/>
      <c r="E125" s="12"/>
      <c r="F125" s="12"/>
      <c r="G125" s="12" t="s">
        <v>93</v>
      </c>
      <c r="H125" s="16">
        <v>8737.1</v>
      </c>
      <c r="I125" s="16">
        <v>15000</v>
      </c>
      <c r="J125" s="16">
        <f t="shared" si="2"/>
        <v>-6262.9</v>
      </c>
      <c r="K125" s="17">
        <f t="shared" si="3"/>
        <v>0.58247000000000004</v>
      </c>
    </row>
    <row r="126" spans="1:11" x14ac:dyDescent="0.25">
      <c r="A126" s="12"/>
      <c r="B126" s="12"/>
      <c r="C126" s="12"/>
      <c r="D126" s="12"/>
      <c r="E126" s="12"/>
      <c r="F126" s="12" t="s">
        <v>94</v>
      </c>
      <c r="G126" s="12"/>
      <c r="H126" s="14">
        <f>ROUND(SUM(H119:H125),5)</f>
        <v>17435.89</v>
      </c>
      <c r="I126" s="14">
        <f>ROUND(SUM(I119:I125),5)</f>
        <v>28950</v>
      </c>
      <c r="J126" s="14">
        <f t="shared" si="2"/>
        <v>-11514.11</v>
      </c>
      <c r="K126" s="15">
        <f t="shared" si="3"/>
        <v>0.60228000000000004</v>
      </c>
    </row>
    <row r="127" spans="1:11" x14ac:dyDescent="0.25">
      <c r="A127" s="12"/>
      <c r="B127" s="12"/>
      <c r="C127" s="12"/>
      <c r="D127" s="12"/>
      <c r="E127" s="12"/>
      <c r="F127" s="12" t="s">
        <v>95</v>
      </c>
      <c r="G127" s="12"/>
      <c r="H127" s="14">
        <v>1747.02</v>
      </c>
      <c r="I127" s="14">
        <v>1025</v>
      </c>
      <c r="J127" s="14">
        <f t="shared" si="2"/>
        <v>722.02</v>
      </c>
      <c r="K127" s="15">
        <f t="shared" si="3"/>
        <v>1.70441</v>
      </c>
    </row>
    <row r="128" spans="1:11" x14ac:dyDescent="0.25">
      <c r="A128" s="12"/>
      <c r="B128" s="12"/>
      <c r="C128" s="12"/>
      <c r="D128" s="12"/>
      <c r="E128" s="12"/>
      <c r="F128" s="12" t="s">
        <v>96</v>
      </c>
      <c r="G128" s="12"/>
      <c r="H128" s="14"/>
      <c r="I128" s="14"/>
      <c r="J128" s="14"/>
      <c r="K128" s="15"/>
    </row>
    <row r="129" spans="1:15" x14ac:dyDescent="0.25">
      <c r="A129" s="12"/>
      <c r="B129" s="12"/>
      <c r="C129" s="12"/>
      <c r="D129" s="12"/>
      <c r="E129" s="12"/>
      <c r="F129" s="12"/>
      <c r="G129" s="12" t="s">
        <v>97</v>
      </c>
      <c r="H129" s="14">
        <v>1500</v>
      </c>
      <c r="I129" s="14">
        <v>1500</v>
      </c>
      <c r="J129" s="14">
        <f t="shared" ref="J129:J136" si="4">ROUND((H129-I129),5)</f>
        <v>0</v>
      </c>
      <c r="K129" s="15">
        <f t="shared" ref="K129:K136" si="5">ROUND(IF(I129=0, IF(H129=0, 0, 1), H129/I129),5)</f>
        <v>1</v>
      </c>
      <c r="O129" s="28"/>
    </row>
    <row r="130" spans="1:15" x14ac:dyDescent="0.25">
      <c r="A130" s="12"/>
      <c r="B130" s="12"/>
      <c r="C130" s="12"/>
      <c r="D130" s="12"/>
      <c r="E130" s="12"/>
      <c r="F130" s="12"/>
      <c r="G130" s="12" t="s">
        <v>98</v>
      </c>
      <c r="H130" s="14">
        <v>1500</v>
      </c>
      <c r="I130" s="14">
        <v>1500</v>
      </c>
      <c r="J130" s="14">
        <f t="shared" si="4"/>
        <v>0</v>
      </c>
      <c r="K130" s="15">
        <f t="shared" si="5"/>
        <v>1</v>
      </c>
    </row>
    <row r="131" spans="1:15" ht="15.75" thickBot="1" x14ac:dyDescent="0.3">
      <c r="A131" s="12"/>
      <c r="B131" s="12"/>
      <c r="C131" s="12"/>
      <c r="D131" s="12"/>
      <c r="E131" s="12"/>
      <c r="F131" s="12"/>
      <c r="G131" s="12" t="s">
        <v>99</v>
      </c>
      <c r="H131" s="14">
        <v>2000</v>
      </c>
      <c r="I131" s="14">
        <v>3225</v>
      </c>
      <c r="J131" s="14">
        <f t="shared" si="4"/>
        <v>-1225</v>
      </c>
      <c r="K131" s="15">
        <f t="shared" si="5"/>
        <v>0.62016000000000004</v>
      </c>
    </row>
    <row r="132" spans="1:15" ht="15.75" thickBot="1" x14ac:dyDescent="0.3">
      <c r="A132" s="12"/>
      <c r="B132" s="12"/>
      <c r="C132" s="12"/>
      <c r="D132" s="12"/>
      <c r="E132" s="12"/>
      <c r="F132" s="12" t="s">
        <v>100</v>
      </c>
      <c r="G132" s="12"/>
      <c r="H132" s="20">
        <f>ROUND(SUM(H128:H131),5)</f>
        <v>5000</v>
      </c>
      <c r="I132" s="20">
        <f>ROUND(SUM(I128:I131),5)</f>
        <v>6225</v>
      </c>
      <c r="J132" s="20">
        <f t="shared" si="4"/>
        <v>-1225</v>
      </c>
      <c r="K132" s="21">
        <f t="shared" si="5"/>
        <v>0.80320999999999998</v>
      </c>
    </row>
    <row r="133" spans="1:15" ht="15.75" thickBot="1" x14ac:dyDescent="0.3">
      <c r="A133" s="12"/>
      <c r="B133" s="12"/>
      <c r="C133" s="12"/>
      <c r="D133" s="12"/>
      <c r="E133" s="12" t="s">
        <v>66</v>
      </c>
      <c r="F133" s="12"/>
      <c r="G133" s="12"/>
      <c r="H133" s="20">
        <f>ROUND(SUM(H117:H118)+SUM(H126:H127)+H132,5)</f>
        <v>36182.910000000003</v>
      </c>
      <c r="I133" s="20">
        <f>ROUND(SUM(I117:I118)+SUM(I126:I127)+I132,5)</f>
        <v>49181</v>
      </c>
      <c r="J133" s="20">
        <f t="shared" si="4"/>
        <v>-12998.09</v>
      </c>
      <c r="K133" s="21">
        <f t="shared" si="5"/>
        <v>0.73570999999999998</v>
      </c>
    </row>
    <row r="134" spans="1:15" ht="15.75" thickBot="1" x14ac:dyDescent="0.3">
      <c r="A134" s="12"/>
      <c r="B134" s="12"/>
      <c r="C134" s="12"/>
      <c r="D134" s="12" t="s">
        <v>67</v>
      </c>
      <c r="E134" s="12"/>
      <c r="F134" s="12"/>
      <c r="G134" s="12"/>
      <c r="H134" s="20">
        <f>ROUND(H92+H97+H103+H110+H116+H133,5)</f>
        <v>318504.46999999997</v>
      </c>
      <c r="I134" s="20">
        <f>ROUND(I92+I97+I103+I110+I116+I133,5)</f>
        <v>319181</v>
      </c>
      <c r="J134" s="20">
        <f t="shared" si="4"/>
        <v>-676.53</v>
      </c>
      <c r="K134" s="21">
        <f t="shared" si="5"/>
        <v>0.99787999999999999</v>
      </c>
    </row>
    <row r="135" spans="1:15" ht="15.75" thickBot="1" x14ac:dyDescent="0.3">
      <c r="A135" s="12"/>
      <c r="B135" s="12" t="s">
        <v>68</v>
      </c>
      <c r="C135" s="12"/>
      <c r="D135" s="12"/>
      <c r="E135" s="12"/>
      <c r="F135" s="12"/>
      <c r="G135" s="12"/>
      <c r="H135" s="20">
        <f>ROUND(H3+H87-H134,5)</f>
        <v>10212.950000000001</v>
      </c>
      <c r="I135" s="20">
        <f>ROUND(I3+I87-I134,5)</f>
        <v>0</v>
      </c>
      <c r="J135" s="20">
        <f t="shared" si="4"/>
        <v>10212.950000000001</v>
      </c>
      <c r="K135" s="21">
        <f t="shared" si="5"/>
        <v>1</v>
      </c>
    </row>
    <row r="136" spans="1:15" s="24" customFormat="1" ht="12" thickBot="1" x14ac:dyDescent="0.25">
      <c r="A136" s="12" t="s">
        <v>69</v>
      </c>
      <c r="B136" s="12"/>
      <c r="C136" s="12"/>
      <c r="D136" s="12"/>
      <c r="E136" s="12"/>
      <c r="F136" s="12"/>
      <c r="G136" s="12"/>
      <c r="H136" s="22">
        <f>H135</f>
        <v>10212.950000000001</v>
      </c>
      <c r="I136" s="22">
        <f>I135</f>
        <v>0</v>
      </c>
      <c r="J136" s="22">
        <f t="shared" si="4"/>
        <v>10212.950000000001</v>
      </c>
      <c r="K136" s="23">
        <f t="shared" si="5"/>
        <v>1</v>
      </c>
    </row>
    <row r="137" spans="1:15" ht="15.75" thickTop="1" x14ac:dyDescent="0.25">
      <c r="A137" s="7"/>
      <c r="B137" s="1" t="s">
        <v>219</v>
      </c>
      <c r="C137" s="7"/>
      <c r="D137" s="7"/>
      <c r="E137" s="7"/>
      <c r="F137" s="7"/>
      <c r="G137" s="7"/>
    </row>
    <row r="138" spans="1:15" x14ac:dyDescent="0.25">
      <c r="A138" s="7"/>
      <c r="B138" s="7"/>
      <c r="C138" s="7"/>
      <c r="D138" s="7" t="s">
        <v>220</v>
      </c>
      <c r="E138" s="7"/>
      <c r="F138" s="7"/>
      <c r="G138" s="7"/>
    </row>
    <row r="139" spans="1:15" x14ac:dyDescent="0.25">
      <c r="A139" s="7"/>
      <c r="B139" s="7"/>
      <c r="C139" s="7"/>
      <c r="D139" s="7"/>
      <c r="E139" s="7"/>
      <c r="F139" s="1" t="s">
        <v>221</v>
      </c>
      <c r="G139" s="7"/>
      <c r="H139" s="29">
        <v>-10132.82</v>
      </c>
    </row>
    <row r="140" spans="1:15" x14ac:dyDescent="0.25">
      <c r="A140" s="7"/>
      <c r="B140" s="7"/>
      <c r="C140" s="7"/>
      <c r="D140" s="7"/>
      <c r="E140" s="1" t="s">
        <v>222</v>
      </c>
      <c r="F140" s="7"/>
      <c r="G140" s="7"/>
      <c r="H140" s="30">
        <f>H139</f>
        <v>-10132.82</v>
      </c>
    </row>
    <row r="141" spans="1:15" ht="15.75" thickBot="1" x14ac:dyDescent="0.3">
      <c r="A141" s="7"/>
      <c r="B141" s="7"/>
      <c r="C141" s="7"/>
      <c r="D141" s="1" t="s">
        <v>223</v>
      </c>
      <c r="E141" s="7"/>
      <c r="F141" s="7"/>
      <c r="G141" s="7"/>
      <c r="H141" s="31">
        <f>H140</f>
        <v>-10132.82</v>
      </c>
    </row>
    <row r="142" spans="1:15" x14ac:dyDescent="0.25">
      <c r="A142" s="1" t="s">
        <v>69</v>
      </c>
      <c r="H142" s="32">
        <f>H141+H136</f>
        <v>80.130000000001019</v>
      </c>
    </row>
  </sheetData>
  <pageMargins left="0.25" right="0.25" top="0.75" bottom="0.75" header="0.3" footer="0.3"/>
  <pageSetup fitToHeight="0" orientation="portrait" horizontalDpi="4294967293" verticalDpi="0" r:id="rId1"/>
  <headerFooter>
    <oddHeader xml:space="preserve">&amp;C&amp;"Arial,Bold"&amp;12 Central Kentucky Network of Baptists
&amp;14 Profit &amp;&amp; Loss Budget vs. Actual
&amp;10 January through December 2022 </oddHeader>
  </headerFooter>
  <ignoredErrors>
    <ignoredError sqref="H109" formulaRange="1"/>
  </ignoredErrors>
  <drawing r:id="rId2"/>
  <legacyDrawing r:id="rId3"/>
  <controls>
    <mc:AlternateContent xmlns:mc="http://schemas.openxmlformats.org/markup-compatibility/2006">
      <mc:Choice Requires="x14">
        <control shapeId="5121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121" r:id="rId4" name="FILTER"/>
      </mc:Fallback>
    </mc:AlternateContent>
    <mc:AlternateContent xmlns:mc="http://schemas.openxmlformats.org/markup-compatibility/2006">
      <mc:Choice Requires="x14">
        <control shapeId="5122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122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FFC7A-0E18-4F74-B201-43F3CC34F025}">
  <dimension ref="A1:AK64"/>
  <sheetViews>
    <sheetView workbookViewId="0">
      <selection sqref="A1:AK64"/>
    </sheetView>
  </sheetViews>
  <sheetFormatPr defaultRowHeight="12.75" x14ac:dyDescent="0.2"/>
  <cols>
    <col min="1" max="16384" width="9.140625" style="11"/>
  </cols>
  <sheetData>
    <row r="1" spans="1:37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37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37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</row>
    <row r="4" spans="1:37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37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37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37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 x14ac:dyDescent="0.2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7" x14ac:dyDescent="0.2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37" x14ac:dyDescent="0.2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</row>
    <row r="11" spans="1:37" x14ac:dyDescent="0.2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1:37" x14ac:dyDescent="0.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 x14ac:dyDescent="0.2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 x14ac:dyDescent="0.2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 x14ac:dyDescent="0.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1:37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1:37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1:37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</row>
    <row r="23" spans="1:37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1:37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1:37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7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37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1:37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1:37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37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1:37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</row>
    <row r="32" spans="1:37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</row>
    <row r="33" spans="1:37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1:37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</row>
    <row r="35" spans="1:37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</row>
    <row r="36" spans="1:37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</row>
    <row r="37" spans="1:37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</row>
    <row r="38" spans="1:37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</row>
    <row r="39" spans="1:37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</row>
    <row r="40" spans="1:37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1:37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</row>
    <row r="42" spans="1:37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</row>
    <row r="43" spans="1:37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</row>
    <row r="44" spans="1:37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</row>
    <row r="45" spans="1:37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</row>
    <row r="46" spans="1:37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</row>
    <row r="47" spans="1:37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</row>
    <row r="48" spans="1:37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</row>
    <row r="49" spans="1:37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</row>
    <row r="50" spans="1:37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</row>
    <row r="51" spans="1:37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</row>
    <row r="52" spans="1:37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</row>
    <row r="53" spans="1:37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</row>
    <row r="54" spans="1:37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</row>
    <row r="55" spans="1:37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</row>
    <row r="56" spans="1:37" x14ac:dyDescent="0.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</row>
    <row r="57" spans="1:37" x14ac:dyDescent="0.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</row>
    <row r="58" spans="1:37" x14ac:dyDescent="0.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</row>
    <row r="59" spans="1:37" x14ac:dyDescent="0.2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</row>
    <row r="60" spans="1:37" x14ac:dyDescent="0.2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</row>
    <row r="61" spans="1:37" x14ac:dyDescent="0.2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</row>
    <row r="62" spans="1:37" x14ac:dyDescent="0.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</row>
    <row r="63" spans="1:37" x14ac:dyDescent="0.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</row>
    <row r="64" spans="1:37" x14ac:dyDescent="0.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</row>
  </sheetData>
  <mergeCells count="1">
    <mergeCell ref="A1:AK64"/>
  </mergeCells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F7D6B-87E2-4D52-9F45-65844C668668}">
  <sheetPr codeName="Sheet3"/>
  <dimension ref="A1:H90"/>
  <sheetViews>
    <sheetView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H90" sqref="H90"/>
    </sheetView>
  </sheetViews>
  <sheetFormatPr defaultRowHeight="15" x14ac:dyDescent="0.25"/>
  <cols>
    <col min="1" max="6" width="3" style="24" customWidth="1"/>
    <col min="7" max="7" width="33.85546875" style="24" customWidth="1"/>
    <col min="8" max="8" width="10" bestFit="1" customWidth="1"/>
  </cols>
  <sheetData>
    <row r="1" spans="1:8" s="10" customFormat="1" ht="15.75" thickBot="1" x14ac:dyDescent="0.3">
      <c r="A1" s="25"/>
      <c r="B1" s="25"/>
      <c r="C1" s="25"/>
      <c r="D1" s="25"/>
      <c r="E1" s="25"/>
      <c r="F1" s="25"/>
      <c r="G1" s="25"/>
      <c r="H1" s="27" t="s">
        <v>234</v>
      </c>
    </row>
    <row r="2" spans="1:8" ht="15.75" thickTop="1" x14ac:dyDescent="0.25">
      <c r="B2" s="12"/>
      <c r="C2" s="12" t="s">
        <v>101</v>
      </c>
      <c r="D2" s="12"/>
      <c r="E2" s="12"/>
      <c r="F2" s="12"/>
      <c r="G2" s="12"/>
      <c r="H2" s="14"/>
    </row>
    <row r="3" spans="1:8" x14ac:dyDescent="0.25">
      <c r="A3" s="12"/>
      <c r="C3" s="12"/>
      <c r="D3" s="12" t="s">
        <v>102</v>
      </c>
      <c r="E3" s="12"/>
      <c r="F3" s="12"/>
      <c r="G3" s="12"/>
      <c r="H3" s="14"/>
    </row>
    <row r="4" spans="1:8" x14ac:dyDescent="0.25">
      <c r="A4" s="12"/>
      <c r="B4" s="12"/>
      <c r="D4" s="12" t="s">
        <v>103</v>
      </c>
      <c r="E4" s="12"/>
      <c r="F4" s="12"/>
      <c r="G4" s="12"/>
      <c r="H4" s="14"/>
    </row>
    <row r="5" spans="1:8" x14ac:dyDescent="0.25">
      <c r="A5" s="12"/>
      <c r="B5" s="12"/>
      <c r="C5" s="12"/>
      <c r="D5" s="12" t="s">
        <v>104</v>
      </c>
      <c r="E5" s="12"/>
      <c r="F5" s="12"/>
      <c r="G5" s="12"/>
      <c r="H5" s="14">
        <v>128812.7</v>
      </c>
    </row>
    <row r="6" spans="1:8" x14ac:dyDescent="0.25">
      <c r="A6" s="12"/>
      <c r="B6" s="12"/>
      <c r="C6" s="12"/>
      <c r="D6" s="12" t="s">
        <v>105</v>
      </c>
      <c r="E6" s="12"/>
      <c r="F6" s="12"/>
      <c r="G6" s="12"/>
      <c r="H6" s="14">
        <v>207737.97</v>
      </c>
    </row>
    <row r="7" spans="1:8" x14ac:dyDescent="0.25">
      <c r="A7" s="12"/>
      <c r="B7" s="12"/>
      <c r="C7" s="12"/>
      <c r="D7" s="12" t="s">
        <v>106</v>
      </c>
      <c r="E7" s="12"/>
      <c r="F7" s="12"/>
      <c r="G7" s="12"/>
      <c r="H7" s="14"/>
    </row>
    <row r="8" spans="1:8" x14ac:dyDescent="0.25">
      <c r="A8" s="12"/>
      <c r="B8" s="12"/>
      <c r="C8" s="12"/>
      <c r="D8" s="12"/>
      <c r="E8" s="12" t="s">
        <v>107</v>
      </c>
      <c r="F8" s="12"/>
      <c r="G8" s="12"/>
      <c r="H8" s="14">
        <v>199338.61</v>
      </c>
    </row>
    <row r="9" spans="1:8" ht="15.75" thickBot="1" x14ac:dyDescent="0.3">
      <c r="A9" s="12"/>
      <c r="B9" s="12"/>
      <c r="C9" s="12"/>
      <c r="D9" s="12"/>
      <c r="E9" s="12" t="s">
        <v>108</v>
      </c>
      <c r="F9" s="12"/>
      <c r="G9" s="12"/>
      <c r="H9" s="16">
        <v>0</v>
      </c>
    </row>
    <row r="10" spans="1:8" x14ac:dyDescent="0.25">
      <c r="A10" s="12"/>
      <c r="B10" s="12"/>
      <c r="C10" s="12"/>
      <c r="D10" s="12" t="s">
        <v>109</v>
      </c>
      <c r="E10" s="12"/>
      <c r="F10" s="12"/>
      <c r="G10" s="12"/>
      <c r="H10" s="14">
        <f>ROUND(SUM(H7:H9),5)</f>
        <v>199338.61</v>
      </c>
    </row>
    <row r="11" spans="1:8" x14ac:dyDescent="0.25">
      <c r="A11" s="12"/>
      <c r="B11" s="12"/>
      <c r="C11" s="12"/>
      <c r="D11" s="12" t="s">
        <v>110</v>
      </c>
      <c r="E11" s="12"/>
      <c r="F11" s="12"/>
      <c r="G11" s="12"/>
      <c r="H11" s="14">
        <v>158578.06</v>
      </c>
    </row>
    <row r="12" spans="1:8" x14ac:dyDescent="0.25">
      <c r="A12" s="12"/>
      <c r="B12" s="12"/>
      <c r="C12" s="12"/>
      <c r="D12" s="12" t="s">
        <v>111</v>
      </c>
      <c r="E12" s="12"/>
      <c r="F12" s="12"/>
      <c r="G12" s="12"/>
      <c r="H12" s="14">
        <v>101270.24</v>
      </c>
    </row>
    <row r="13" spans="1:8" x14ac:dyDescent="0.25">
      <c r="A13" s="12"/>
      <c r="B13" s="12"/>
      <c r="C13" s="12"/>
      <c r="D13" s="12" t="s">
        <v>228</v>
      </c>
      <c r="E13" s="12"/>
      <c r="F13" s="12"/>
      <c r="G13" s="12"/>
      <c r="H13" s="14">
        <v>10500</v>
      </c>
    </row>
    <row r="14" spans="1:8" ht="15.75" thickBot="1" x14ac:dyDescent="0.3">
      <c r="A14" s="12"/>
      <c r="B14" s="12"/>
      <c r="C14" s="12"/>
      <c r="D14" s="12" t="s">
        <v>235</v>
      </c>
      <c r="E14" s="12"/>
      <c r="F14" s="12"/>
      <c r="G14" s="12"/>
      <c r="H14" s="14">
        <v>1976.6</v>
      </c>
    </row>
    <row r="15" spans="1:8" ht="15.75" thickBot="1" x14ac:dyDescent="0.3">
      <c r="A15" s="12"/>
      <c r="B15" s="12"/>
      <c r="D15" s="12" t="s">
        <v>112</v>
      </c>
      <c r="E15" s="12"/>
      <c r="F15" s="12"/>
      <c r="G15" s="12"/>
      <c r="H15" s="18">
        <f>ROUND(SUM(H4:H6)+SUM(H10:H14),5)</f>
        <v>808214.18</v>
      </c>
    </row>
    <row r="16" spans="1:8" x14ac:dyDescent="0.25">
      <c r="A16" s="12"/>
      <c r="C16" s="12"/>
      <c r="D16" s="12" t="s">
        <v>113</v>
      </c>
      <c r="E16" s="12"/>
      <c r="F16" s="12"/>
      <c r="G16" s="12"/>
      <c r="H16" s="14">
        <f>ROUND(H3+H15,5)</f>
        <v>808214.18</v>
      </c>
    </row>
    <row r="17" spans="1:8" x14ac:dyDescent="0.25">
      <c r="A17" s="12"/>
      <c r="C17" s="12"/>
      <c r="D17" s="12" t="s">
        <v>114</v>
      </c>
      <c r="E17" s="12"/>
      <c r="F17" s="12"/>
      <c r="G17" s="12"/>
      <c r="H17" s="14"/>
    </row>
    <row r="18" spans="1:8" x14ac:dyDescent="0.25">
      <c r="A18" s="12"/>
      <c r="B18" s="12"/>
      <c r="D18" s="12" t="s">
        <v>115</v>
      </c>
      <c r="E18" s="12"/>
      <c r="F18" s="12"/>
      <c r="G18" s="12"/>
      <c r="H18" s="14"/>
    </row>
    <row r="19" spans="1:8" x14ac:dyDescent="0.25">
      <c r="A19" s="12"/>
      <c r="B19" s="12"/>
      <c r="C19" s="12"/>
      <c r="D19" s="12" t="s">
        <v>116</v>
      </c>
      <c r="E19" s="12"/>
      <c r="F19" s="12"/>
      <c r="G19" s="12"/>
      <c r="H19" s="14">
        <v>4867.17</v>
      </c>
    </row>
    <row r="20" spans="1:8" x14ac:dyDescent="0.25">
      <c r="A20" s="12"/>
      <c r="B20" s="12"/>
      <c r="C20" s="12"/>
      <c r="D20" s="12" t="s">
        <v>117</v>
      </c>
      <c r="E20" s="12"/>
      <c r="F20" s="12"/>
      <c r="G20" s="12"/>
      <c r="H20" s="14">
        <v>75000</v>
      </c>
    </row>
    <row r="21" spans="1:8" ht="15.75" thickBot="1" x14ac:dyDescent="0.3">
      <c r="A21" s="12"/>
      <c r="B21" s="12"/>
      <c r="C21" s="12"/>
      <c r="D21" s="12" t="s">
        <v>118</v>
      </c>
      <c r="E21" s="12"/>
      <c r="F21" s="12"/>
      <c r="G21" s="12"/>
      <c r="H21" s="14">
        <v>170714.64</v>
      </c>
    </row>
    <row r="22" spans="1:8" ht="15.75" thickBot="1" x14ac:dyDescent="0.3">
      <c r="A22" s="12"/>
      <c r="B22" s="12"/>
      <c r="C22" s="12" t="s">
        <v>119</v>
      </c>
      <c r="D22" s="12"/>
      <c r="E22" s="12"/>
      <c r="F22" s="12"/>
      <c r="G22" s="12"/>
      <c r="H22" s="20">
        <f>ROUND(SUM(H18:H21),5)</f>
        <v>250581.81</v>
      </c>
    </row>
    <row r="23" spans="1:8" ht="15.75" thickBot="1" x14ac:dyDescent="0.3">
      <c r="A23" s="12"/>
      <c r="C23" s="12"/>
      <c r="D23" s="12" t="s">
        <v>120</v>
      </c>
      <c r="E23" s="12"/>
      <c r="F23" s="12"/>
      <c r="G23" s="12"/>
      <c r="H23" s="20">
        <f>ROUND(H17+H22,5)</f>
        <v>250581.81</v>
      </c>
    </row>
    <row r="24" spans="1:8" s="24" customFormat="1" ht="12" thickBot="1" x14ac:dyDescent="0.25">
      <c r="B24" s="12"/>
      <c r="C24" s="12"/>
      <c r="D24" s="12" t="s">
        <v>121</v>
      </c>
      <c r="E24" s="12"/>
      <c r="F24" s="12"/>
      <c r="G24" s="12"/>
      <c r="H24" s="22">
        <f>ROUND(H2+H16+H23,5)</f>
        <v>1058795.99</v>
      </c>
    </row>
    <row r="25" spans="1:8" ht="15.75" thickTop="1" x14ac:dyDescent="0.25">
      <c r="B25" s="12"/>
      <c r="C25" s="12" t="s">
        <v>122</v>
      </c>
      <c r="D25" s="12"/>
      <c r="E25" s="12"/>
      <c r="F25" s="12"/>
      <c r="G25" s="12"/>
      <c r="H25" s="14"/>
    </row>
    <row r="26" spans="1:8" x14ac:dyDescent="0.25">
      <c r="A26" s="12"/>
      <c r="C26" s="12"/>
      <c r="D26" s="12" t="s">
        <v>123</v>
      </c>
      <c r="E26" s="12"/>
      <c r="F26" s="12"/>
      <c r="G26" s="12"/>
      <c r="H26" s="14"/>
    </row>
    <row r="27" spans="1:8" x14ac:dyDescent="0.25">
      <c r="A27" s="12"/>
      <c r="B27" s="12"/>
      <c r="D27" s="12" t="s">
        <v>124</v>
      </c>
      <c r="E27" s="12"/>
      <c r="F27" s="12"/>
      <c r="G27" s="12"/>
      <c r="H27" s="14"/>
    </row>
    <row r="28" spans="1:8" x14ac:dyDescent="0.25">
      <c r="A28" s="12"/>
      <c r="B28" s="12"/>
      <c r="C28" s="12"/>
      <c r="E28" s="12" t="s">
        <v>125</v>
      </c>
      <c r="G28" s="12"/>
      <c r="H28" s="14"/>
    </row>
    <row r="29" spans="1:8" x14ac:dyDescent="0.25">
      <c r="A29" s="12"/>
      <c r="B29" s="12"/>
      <c r="C29" s="12"/>
      <c r="D29" s="12"/>
      <c r="E29" s="12" t="s">
        <v>126</v>
      </c>
      <c r="F29" s="12"/>
      <c r="G29" s="12"/>
      <c r="H29" s="14"/>
    </row>
    <row r="30" spans="1:8" x14ac:dyDescent="0.25">
      <c r="A30" s="12"/>
      <c r="B30" s="12"/>
      <c r="C30" s="12"/>
      <c r="D30" s="12"/>
      <c r="E30" s="12"/>
      <c r="F30" s="12" t="s">
        <v>127</v>
      </c>
      <c r="G30" s="12"/>
      <c r="H30" s="14"/>
    </row>
    <row r="31" spans="1:8" x14ac:dyDescent="0.25">
      <c r="A31" s="12"/>
      <c r="B31" s="12"/>
      <c r="C31" s="12"/>
      <c r="D31" s="12"/>
      <c r="E31" s="12"/>
      <c r="F31" s="12"/>
      <c r="G31" s="12" t="s">
        <v>128</v>
      </c>
      <c r="H31" s="14">
        <v>2315.67</v>
      </c>
    </row>
    <row r="32" spans="1:8" x14ac:dyDescent="0.25">
      <c r="A32" s="12"/>
      <c r="B32" s="12"/>
      <c r="C32" s="12"/>
      <c r="D32" s="12"/>
      <c r="E32" s="12"/>
      <c r="F32" s="12"/>
      <c r="G32" s="12" t="s">
        <v>129</v>
      </c>
      <c r="H32" s="14">
        <v>20392.04</v>
      </c>
    </row>
    <row r="33" spans="1:8" ht="15.75" thickBot="1" x14ac:dyDescent="0.3">
      <c r="A33" s="12"/>
      <c r="B33" s="12"/>
      <c r="C33" s="12"/>
      <c r="D33" s="12"/>
      <c r="E33" s="12"/>
      <c r="F33" s="12"/>
      <c r="G33" s="12" t="s">
        <v>130</v>
      </c>
      <c r="H33" s="16">
        <v>12796.68</v>
      </c>
    </row>
    <row r="34" spans="1:8" x14ac:dyDescent="0.25">
      <c r="A34" s="12"/>
      <c r="B34" s="12"/>
      <c r="C34" s="12"/>
      <c r="D34" s="12"/>
      <c r="E34" s="12"/>
      <c r="F34" s="12" t="s">
        <v>131</v>
      </c>
      <c r="G34" s="12"/>
      <c r="H34" s="14">
        <f>ROUND(SUM(H30:H33),5)</f>
        <v>35504.39</v>
      </c>
    </row>
    <row r="35" spans="1:8" x14ac:dyDescent="0.25">
      <c r="A35" s="12"/>
      <c r="B35" s="12"/>
      <c r="C35" s="12"/>
      <c r="D35" s="12"/>
      <c r="E35" s="12"/>
      <c r="F35" s="12" t="s">
        <v>132</v>
      </c>
      <c r="G35" s="12"/>
      <c r="H35" s="14"/>
    </row>
    <row r="36" spans="1:8" ht="15.75" thickBot="1" x14ac:dyDescent="0.3">
      <c r="A36" s="12"/>
      <c r="B36" s="12"/>
      <c r="C36" s="12"/>
      <c r="D36" s="12"/>
      <c r="E36" s="12"/>
      <c r="F36" s="12"/>
      <c r="G36" s="12" t="s">
        <v>133</v>
      </c>
      <c r="H36" s="16">
        <v>55</v>
      </c>
    </row>
    <row r="37" spans="1:8" x14ac:dyDescent="0.25">
      <c r="A37" s="12"/>
      <c r="B37" s="12"/>
      <c r="C37" s="12"/>
      <c r="D37" s="12"/>
      <c r="E37" s="12"/>
      <c r="F37" s="12" t="s">
        <v>134</v>
      </c>
      <c r="G37" s="12"/>
      <c r="H37" s="14">
        <f>ROUND(SUM(H35:H36),5)</f>
        <v>55</v>
      </c>
    </row>
    <row r="38" spans="1:8" x14ac:dyDescent="0.25">
      <c r="A38" s="12"/>
      <c r="B38" s="12"/>
      <c r="C38" s="12"/>
      <c r="D38" s="12"/>
      <c r="E38" s="12"/>
      <c r="F38" s="12" t="s">
        <v>135</v>
      </c>
      <c r="G38" s="12"/>
      <c r="H38" s="14"/>
    </row>
    <row r="39" spans="1:8" x14ac:dyDescent="0.25">
      <c r="A39" s="12"/>
      <c r="B39" s="12"/>
      <c r="C39" s="12"/>
      <c r="D39" s="12"/>
      <c r="E39" s="12"/>
      <c r="F39" s="12"/>
      <c r="G39" s="12" t="s">
        <v>136</v>
      </c>
      <c r="H39" s="14">
        <v>1917.08</v>
      </c>
    </row>
    <row r="40" spans="1:8" x14ac:dyDescent="0.25">
      <c r="A40" s="12"/>
      <c r="B40" s="12"/>
      <c r="C40" s="12"/>
      <c r="D40" s="12"/>
      <c r="E40" s="12"/>
      <c r="F40" s="12"/>
      <c r="G40" s="12" t="s">
        <v>137</v>
      </c>
      <c r="H40" s="14">
        <v>0</v>
      </c>
    </row>
    <row r="41" spans="1:8" x14ac:dyDescent="0.25">
      <c r="A41" s="12"/>
      <c r="B41" s="12"/>
      <c r="C41" s="12"/>
      <c r="D41" s="12"/>
      <c r="E41" s="12"/>
      <c r="F41" s="12"/>
      <c r="G41" s="12" t="s">
        <v>138</v>
      </c>
      <c r="H41" s="14">
        <v>9134.99</v>
      </c>
    </row>
    <row r="42" spans="1:8" x14ac:dyDescent="0.25">
      <c r="A42" s="12"/>
      <c r="B42" s="12"/>
      <c r="C42" s="12"/>
      <c r="D42" s="12"/>
      <c r="E42" s="12"/>
      <c r="F42" s="12"/>
      <c r="G42" s="12" t="s">
        <v>139</v>
      </c>
      <c r="H42" s="14">
        <v>714.64</v>
      </c>
    </row>
    <row r="43" spans="1:8" x14ac:dyDescent="0.25">
      <c r="A43" s="12"/>
      <c r="B43" s="12"/>
      <c r="C43" s="12"/>
      <c r="D43" s="12"/>
      <c r="E43" s="12"/>
      <c r="F43" s="12"/>
      <c r="G43" s="12" t="s">
        <v>140</v>
      </c>
      <c r="H43" s="14">
        <v>116692.5</v>
      </c>
    </row>
    <row r="44" spans="1:8" x14ac:dyDescent="0.25">
      <c r="A44" s="12"/>
      <c r="B44" s="12"/>
      <c r="C44" s="12"/>
      <c r="D44" s="12"/>
      <c r="E44" s="12"/>
      <c r="F44" s="12"/>
      <c r="G44" s="12" t="s">
        <v>141</v>
      </c>
      <c r="H44" s="14">
        <v>7112.61</v>
      </c>
    </row>
    <row r="45" spans="1:8" x14ac:dyDescent="0.25">
      <c r="A45" s="12"/>
      <c r="B45" s="12"/>
      <c r="C45" s="12"/>
      <c r="D45" s="12"/>
      <c r="E45" s="12"/>
      <c r="F45" s="12"/>
      <c r="G45" s="12" t="s">
        <v>142</v>
      </c>
      <c r="H45" s="14">
        <v>2149.85</v>
      </c>
    </row>
    <row r="46" spans="1:8" x14ac:dyDescent="0.25">
      <c r="A46" s="12"/>
      <c r="B46" s="12"/>
      <c r="C46" s="12"/>
      <c r="D46" s="12"/>
      <c r="E46" s="12"/>
      <c r="F46" s="12"/>
      <c r="G46" s="12" t="s">
        <v>143</v>
      </c>
      <c r="H46" s="14">
        <v>0</v>
      </c>
    </row>
    <row r="47" spans="1:8" x14ac:dyDescent="0.25">
      <c r="A47" s="12"/>
      <c r="B47" s="12"/>
      <c r="C47" s="12"/>
      <c r="D47" s="12"/>
      <c r="E47" s="12"/>
      <c r="F47" s="12"/>
      <c r="G47" s="12" t="s">
        <v>144</v>
      </c>
      <c r="H47" s="14">
        <v>30208.98</v>
      </c>
    </row>
    <row r="48" spans="1:8" x14ac:dyDescent="0.25">
      <c r="A48" s="12"/>
      <c r="B48" s="12"/>
      <c r="C48" s="12"/>
      <c r="D48" s="12"/>
      <c r="E48" s="12"/>
      <c r="F48" s="12"/>
      <c r="G48" s="12" t="s">
        <v>145</v>
      </c>
      <c r="H48" s="14">
        <v>551.57000000000005</v>
      </c>
    </row>
    <row r="49" spans="1:8" x14ac:dyDescent="0.25">
      <c r="A49" s="12"/>
      <c r="B49" s="12"/>
      <c r="C49" s="12"/>
      <c r="D49" s="12"/>
      <c r="E49" s="12"/>
      <c r="F49" s="12"/>
      <c r="G49" s="12" t="s">
        <v>146</v>
      </c>
      <c r="H49" s="14">
        <v>-2895.26</v>
      </c>
    </row>
    <row r="50" spans="1:8" x14ac:dyDescent="0.25">
      <c r="A50" s="12"/>
      <c r="B50" s="12"/>
      <c r="C50" s="12"/>
      <c r="D50" s="12"/>
      <c r="E50" s="12"/>
      <c r="F50" s="12"/>
      <c r="G50" s="12" t="s">
        <v>195</v>
      </c>
      <c r="H50" s="14">
        <v>1566.72</v>
      </c>
    </row>
    <row r="51" spans="1:8" x14ac:dyDescent="0.25">
      <c r="A51" s="12"/>
      <c r="B51" s="12"/>
      <c r="C51" s="12"/>
      <c r="D51" s="12"/>
      <c r="E51" s="12"/>
      <c r="F51" s="12"/>
      <c r="G51" s="12" t="s">
        <v>205</v>
      </c>
      <c r="H51" s="14">
        <v>0</v>
      </c>
    </row>
    <row r="52" spans="1:8" x14ac:dyDescent="0.25">
      <c r="A52" s="12"/>
      <c r="B52" s="12"/>
      <c r="C52" s="12"/>
      <c r="D52" s="12"/>
      <c r="E52" s="12"/>
      <c r="F52" s="12"/>
      <c r="G52" s="12" t="s">
        <v>210</v>
      </c>
      <c r="H52" s="14">
        <v>43229.82</v>
      </c>
    </row>
    <row r="53" spans="1:8" x14ac:dyDescent="0.25">
      <c r="A53" s="12"/>
      <c r="B53" s="12"/>
      <c r="C53" s="12"/>
      <c r="D53" s="12"/>
      <c r="E53" s="12"/>
      <c r="F53" s="12"/>
      <c r="G53" s="12" t="s">
        <v>209</v>
      </c>
      <c r="H53" s="14">
        <v>0</v>
      </c>
    </row>
    <row r="54" spans="1:8" x14ac:dyDescent="0.25">
      <c r="A54" s="12"/>
      <c r="B54" s="12"/>
      <c r="C54" s="12"/>
      <c r="D54" s="12"/>
      <c r="E54" s="12"/>
      <c r="F54" s="12"/>
      <c r="G54" s="12" t="s">
        <v>227</v>
      </c>
      <c r="H54" s="14">
        <v>9777.64</v>
      </c>
    </row>
    <row r="55" spans="1:8" x14ac:dyDescent="0.25">
      <c r="A55" s="12"/>
      <c r="B55" s="12"/>
      <c r="C55" s="12"/>
      <c r="D55" s="12"/>
      <c r="E55" s="12"/>
      <c r="F55" s="12"/>
      <c r="G55" s="12" t="s">
        <v>236</v>
      </c>
      <c r="H55" s="14">
        <v>1976.6</v>
      </c>
    </row>
    <row r="56" spans="1:8" ht="15.75" thickBot="1" x14ac:dyDescent="0.3">
      <c r="A56" s="12"/>
      <c r="B56" s="12"/>
      <c r="C56" s="12"/>
      <c r="D56" s="12"/>
      <c r="E56" s="12"/>
      <c r="F56" s="12"/>
      <c r="G56" s="12" t="s">
        <v>237</v>
      </c>
      <c r="H56" s="14">
        <v>5000</v>
      </c>
    </row>
    <row r="57" spans="1:8" ht="15.75" thickBot="1" x14ac:dyDescent="0.3">
      <c r="A57" s="12"/>
      <c r="B57" s="12"/>
      <c r="C57" s="12"/>
      <c r="D57" s="12"/>
      <c r="E57" s="12"/>
      <c r="F57" s="12" t="s">
        <v>147</v>
      </c>
      <c r="G57" s="12"/>
      <c r="H57" s="18">
        <f>ROUND(SUM(H38:H56),5)</f>
        <v>227137.74</v>
      </c>
    </row>
    <row r="58" spans="1:8" x14ac:dyDescent="0.25">
      <c r="A58" s="12"/>
      <c r="B58" s="12"/>
      <c r="C58" s="12"/>
      <c r="D58" s="12"/>
      <c r="E58" s="12" t="s">
        <v>148</v>
      </c>
      <c r="F58" s="12"/>
      <c r="G58" s="12"/>
      <c r="H58" s="14">
        <f>ROUND(H29+H34+H37+H57,5)</f>
        <v>262697.13</v>
      </c>
    </row>
    <row r="59" spans="1:8" x14ac:dyDescent="0.25">
      <c r="A59" s="12"/>
      <c r="B59" s="12"/>
      <c r="C59" s="12"/>
      <c r="D59" s="12"/>
      <c r="F59" s="12" t="s">
        <v>149</v>
      </c>
      <c r="G59" s="12"/>
      <c r="H59" s="14"/>
    </row>
    <row r="60" spans="1:8" x14ac:dyDescent="0.25">
      <c r="A60" s="12"/>
      <c r="B60" s="12"/>
      <c r="C60" s="12"/>
      <c r="D60" s="12"/>
      <c r="E60" s="12"/>
      <c r="G60" s="12" t="s">
        <v>150</v>
      </c>
      <c r="H60" s="14"/>
    </row>
    <row r="61" spans="1:8" x14ac:dyDescent="0.25">
      <c r="A61" s="12"/>
      <c r="B61" s="12"/>
      <c r="C61" s="12"/>
      <c r="D61" s="12"/>
      <c r="E61" s="12"/>
      <c r="F61" s="12"/>
      <c r="G61" s="12" t="s">
        <v>151</v>
      </c>
      <c r="H61" s="14">
        <v>173.6</v>
      </c>
    </row>
    <row r="62" spans="1:8" x14ac:dyDescent="0.25">
      <c r="A62" s="12"/>
      <c r="B62" s="12"/>
      <c r="C62" s="12"/>
      <c r="D62" s="12"/>
      <c r="E62" s="12"/>
      <c r="F62" s="12"/>
      <c r="G62" s="12" t="s">
        <v>152</v>
      </c>
      <c r="H62" s="14">
        <v>40.6</v>
      </c>
    </row>
    <row r="63" spans="1:8" ht="15.75" thickBot="1" x14ac:dyDescent="0.3">
      <c r="A63" s="12"/>
      <c r="B63" s="12"/>
      <c r="C63" s="12"/>
      <c r="D63" s="12"/>
      <c r="E63" s="12"/>
      <c r="F63" s="12"/>
      <c r="G63" s="12" t="s">
        <v>153</v>
      </c>
      <c r="H63" s="16">
        <v>1046.6400000000001</v>
      </c>
    </row>
    <row r="64" spans="1:8" x14ac:dyDescent="0.25">
      <c r="A64" s="12"/>
      <c r="B64" s="12"/>
      <c r="C64" s="12"/>
      <c r="D64" s="12"/>
      <c r="E64" s="12"/>
      <c r="F64" s="12" t="s">
        <v>154</v>
      </c>
      <c r="G64" s="12"/>
      <c r="H64" s="14">
        <f>ROUND(SUM(H60:H63),5)</f>
        <v>1260.8399999999999</v>
      </c>
    </row>
    <row r="65" spans="1:8" x14ac:dyDescent="0.25">
      <c r="A65" s="12"/>
      <c r="B65" s="12"/>
      <c r="C65" s="12"/>
      <c r="D65" s="12"/>
      <c r="E65" s="12"/>
      <c r="G65" s="12" t="s">
        <v>155</v>
      </c>
      <c r="H65" s="14">
        <v>236.85</v>
      </c>
    </row>
    <row r="66" spans="1:8" x14ac:dyDescent="0.25">
      <c r="A66" s="12"/>
      <c r="B66" s="12"/>
      <c r="C66" s="12"/>
      <c r="D66" s="12"/>
      <c r="E66" s="12"/>
      <c r="G66" s="12" t="s">
        <v>156</v>
      </c>
      <c r="H66" s="14">
        <v>103.1</v>
      </c>
    </row>
    <row r="67" spans="1:8" x14ac:dyDescent="0.25">
      <c r="A67" s="12"/>
      <c r="B67" s="12"/>
      <c r="C67" s="12"/>
      <c r="D67" s="12"/>
      <c r="E67" s="12"/>
      <c r="G67" s="12" t="s">
        <v>157</v>
      </c>
      <c r="H67" s="14">
        <v>74.489999999999995</v>
      </c>
    </row>
    <row r="68" spans="1:8" x14ac:dyDescent="0.25">
      <c r="A68" s="12"/>
      <c r="B68" s="12"/>
      <c r="C68" s="12"/>
      <c r="D68" s="12"/>
      <c r="E68" s="12"/>
      <c r="G68" s="12" t="s">
        <v>158</v>
      </c>
      <c r="H68" s="14">
        <v>603.86</v>
      </c>
    </row>
    <row r="69" spans="1:8" ht="15.75" thickBot="1" x14ac:dyDescent="0.3">
      <c r="A69" s="12"/>
      <c r="B69" s="12"/>
      <c r="C69" s="12"/>
      <c r="D69" s="12"/>
      <c r="E69" s="12"/>
      <c r="G69" s="12" t="s">
        <v>159</v>
      </c>
      <c r="H69" s="14">
        <v>571.58000000000004</v>
      </c>
    </row>
    <row r="70" spans="1:8" ht="15.75" thickBot="1" x14ac:dyDescent="0.3">
      <c r="A70" s="12"/>
      <c r="B70" s="12"/>
      <c r="C70" s="12"/>
      <c r="D70" s="12"/>
      <c r="F70" s="12" t="s">
        <v>160</v>
      </c>
      <c r="G70" s="12"/>
      <c r="H70" s="20">
        <f>ROUND(H59+SUM(H64:H69),5)</f>
        <v>2850.72</v>
      </c>
    </row>
    <row r="71" spans="1:8" ht="15.75" thickBot="1" x14ac:dyDescent="0.3">
      <c r="A71" s="12"/>
      <c r="B71" s="12"/>
      <c r="C71" s="12"/>
      <c r="F71" s="12" t="s">
        <v>161</v>
      </c>
      <c r="G71" s="12"/>
      <c r="H71" s="20">
        <f>ROUND(H28+H58+H70,5)</f>
        <v>265547.84999999998</v>
      </c>
    </row>
    <row r="72" spans="1:8" ht="15.75" thickBot="1" x14ac:dyDescent="0.3">
      <c r="A72" s="12"/>
      <c r="B72" s="12"/>
      <c r="D72" s="12"/>
      <c r="F72" s="12" t="s">
        <v>162</v>
      </c>
      <c r="G72" s="12"/>
      <c r="H72" s="18">
        <f>ROUND(H27+H71,5)</f>
        <v>265547.84999999998</v>
      </c>
    </row>
    <row r="73" spans="1:8" x14ac:dyDescent="0.25">
      <c r="A73" s="12"/>
      <c r="C73" s="12"/>
      <c r="E73" s="12" t="s">
        <v>163</v>
      </c>
      <c r="F73" s="12"/>
      <c r="G73" s="12"/>
      <c r="H73" s="14">
        <f>ROUND(H26+H72,5)</f>
        <v>265547.84999999998</v>
      </c>
    </row>
    <row r="74" spans="1:8" x14ac:dyDescent="0.25">
      <c r="A74" s="12"/>
      <c r="C74" s="12"/>
      <c r="E74" s="12" t="s">
        <v>164</v>
      </c>
      <c r="F74" s="12"/>
      <c r="G74" s="12"/>
      <c r="H74" s="14"/>
    </row>
    <row r="75" spans="1:8" x14ac:dyDescent="0.25">
      <c r="A75" s="12"/>
      <c r="B75" s="12"/>
      <c r="D75" s="12"/>
      <c r="E75" s="12" t="s">
        <v>165</v>
      </c>
      <c r="G75" s="12"/>
      <c r="H75" s="14"/>
    </row>
    <row r="76" spans="1:8" x14ac:dyDescent="0.25">
      <c r="A76" s="12"/>
      <c r="B76" s="12"/>
      <c r="C76" s="12"/>
      <c r="E76" s="12" t="s">
        <v>166</v>
      </c>
      <c r="G76" s="12"/>
      <c r="H76" s="14">
        <v>22437.43</v>
      </c>
    </row>
    <row r="77" spans="1:8" x14ac:dyDescent="0.25">
      <c r="A77" s="12"/>
      <c r="B77" s="12"/>
      <c r="C77" s="12"/>
      <c r="E77" s="12" t="s">
        <v>167</v>
      </c>
      <c r="F77" s="12"/>
      <c r="G77" s="12"/>
      <c r="H77" s="14">
        <v>65714.64</v>
      </c>
    </row>
    <row r="78" spans="1:8" x14ac:dyDescent="0.25">
      <c r="A78" s="12"/>
      <c r="B78" s="12"/>
      <c r="C78" s="12"/>
      <c r="E78" s="12" t="s">
        <v>168</v>
      </c>
      <c r="F78" s="12"/>
      <c r="G78" s="12"/>
      <c r="H78" s="14"/>
    </row>
    <row r="79" spans="1:8" x14ac:dyDescent="0.25">
      <c r="A79" s="12"/>
      <c r="B79" s="12"/>
      <c r="C79" s="12"/>
      <c r="E79" s="12"/>
      <c r="G79" s="12" t="s">
        <v>169</v>
      </c>
      <c r="H79" s="14">
        <v>51396.28</v>
      </c>
    </row>
    <row r="80" spans="1:8" x14ac:dyDescent="0.25">
      <c r="A80" s="12"/>
      <c r="B80" s="12"/>
      <c r="C80" s="12"/>
      <c r="E80" s="12"/>
      <c r="G80" s="12" t="s">
        <v>170</v>
      </c>
      <c r="H80" s="14">
        <v>260558.03</v>
      </c>
    </row>
    <row r="81" spans="1:8" ht="15.75" thickBot="1" x14ac:dyDescent="0.3">
      <c r="A81" s="12"/>
      <c r="B81" s="12"/>
      <c r="C81" s="12"/>
      <c r="E81" s="12"/>
      <c r="G81" s="12" t="s">
        <v>171</v>
      </c>
      <c r="H81" s="16">
        <v>170000</v>
      </c>
    </row>
    <row r="82" spans="1:8" x14ac:dyDescent="0.25">
      <c r="A82" s="12"/>
      <c r="B82" s="12"/>
      <c r="C82" s="12"/>
      <c r="F82" s="12" t="s">
        <v>172</v>
      </c>
      <c r="G82" s="12"/>
      <c r="H82" s="14">
        <f>ROUND(SUM(H78:H81),5)</f>
        <v>481954.31</v>
      </c>
    </row>
    <row r="83" spans="1:8" ht="15.75" thickBot="1" x14ac:dyDescent="0.3">
      <c r="A83" s="12"/>
      <c r="B83" s="12"/>
      <c r="C83" s="12"/>
      <c r="F83" s="12" t="s">
        <v>173</v>
      </c>
      <c r="G83" s="12"/>
      <c r="H83" s="16">
        <v>48708.46</v>
      </c>
    </row>
    <row r="84" spans="1:8" x14ac:dyDescent="0.25">
      <c r="A84" s="12"/>
      <c r="C84" s="12"/>
      <c r="D84" s="12" t="s">
        <v>174</v>
      </c>
      <c r="E84" s="12"/>
      <c r="F84" s="12"/>
      <c r="G84" s="12"/>
      <c r="H84" s="14">
        <f>ROUND(SUM(H75:H77)+SUM(H82:H83),5)</f>
        <v>618814.84</v>
      </c>
    </row>
    <row r="85" spans="1:8" x14ac:dyDescent="0.25">
      <c r="A85" s="12"/>
      <c r="C85" s="12"/>
      <c r="D85" s="12" t="s">
        <v>175</v>
      </c>
      <c r="E85" s="12"/>
      <c r="F85" s="12"/>
      <c r="G85" s="12"/>
      <c r="H85" s="14">
        <v>122809.52</v>
      </c>
    </row>
    <row r="86" spans="1:8" x14ac:dyDescent="0.25">
      <c r="A86" s="12"/>
      <c r="C86" s="12"/>
      <c r="D86" s="12" t="s">
        <v>176</v>
      </c>
      <c r="E86" s="12"/>
      <c r="F86" s="12"/>
      <c r="G86" s="12"/>
      <c r="H86" s="14">
        <v>51543.65</v>
      </c>
    </row>
    <row r="87" spans="1:8" ht="15.75" thickBot="1" x14ac:dyDescent="0.3">
      <c r="A87" s="12"/>
      <c r="C87" s="12"/>
      <c r="D87" s="12" t="s">
        <v>69</v>
      </c>
      <c r="E87" s="12"/>
      <c r="F87" s="12"/>
      <c r="G87" s="12"/>
      <c r="H87" s="14">
        <v>80.13</v>
      </c>
    </row>
    <row r="88" spans="1:8" ht="15.75" thickBot="1" x14ac:dyDescent="0.3">
      <c r="A88" s="12"/>
      <c r="D88" s="12"/>
      <c r="E88" s="12" t="s">
        <v>177</v>
      </c>
      <c r="F88" s="12"/>
      <c r="G88" s="12"/>
      <c r="H88" s="20">
        <f>ROUND(H74+SUM(H84:H87),5)</f>
        <v>793248.14</v>
      </c>
    </row>
    <row r="89" spans="1:8" s="24" customFormat="1" ht="12" thickBot="1" x14ac:dyDescent="0.25">
      <c r="B89" s="12"/>
      <c r="C89" s="12"/>
      <c r="D89" s="12" t="s">
        <v>178</v>
      </c>
      <c r="E89" s="12"/>
      <c r="F89" s="12"/>
      <c r="G89" s="12"/>
      <c r="H89" s="22">
        <f>ROUND(H25+H73+H88,5)</f>
        <v>1058795.99</v>
      </c>
    </row>
    <row r="90" spans="1:8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&amp;C&amp;"Arial,Bold"&amp;12 Central Kentucky Network of Baptists
&amp;14 Balance Sheet
&amp;10 As of December 30, 2022</oddHeader>
  </headerFooter>
  <drawing r:id="rId2"/>
  <legacyDrawing r:id="rId3"/>
  <controls>
    <mc:AlternateContent xmlns:mc="http://schemas.openxmlformats.org/markup-compatibility/2006">
      <mc:Choice Requires="x14">
        <control shapeId="921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9218" r:id="rId4" name="HEADER"/>
      </mc:Fallback>
    </mc:AlternateContent>
    <mc:AlternateContent xmlns:mc="http://schemas.openxmlformats.org/markup-compatibility/2006">
      <mc:Choice Requires="x14">
        <control shapeId="921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9217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Month</vt:lpstr>
      <vt:lpstr>Year to Date</vt:lpstr>
      <vt:lpstr>Alert</vt:lpstr>
      <vt:lpstr>Balance Sheet</vt:lpstr>
      <vt:lpstr>'Balance Sheet'!Print_Titles</vt:lpstr>
      <vt:lpstr>Month!Print_Titles</vt:lpstr>
      <vt:lpstr>'Year to Date'!Print_Titles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 Rice</dc:creator>
  <cp:lastModifiedBy>Glenda Rice</cp:lastModifiedBy>
  <cp:lastPrinted>2023-01-08T01:07:34Z</cp:lastPrinted>
  <dcterms:created xsi:type="dcterms:W3CDTF">2022-02-07T01:36:57Z</dcterms:created>
  <dcterms:modified xsi:type="dcterms:W3CDTF">2023-01-08T01:08:07Z</dcterms:modified>
</cp:coreProperties>
</file>